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620" tabRatio="604" activeTab="2"/>
  </bookViews>
  <sheets>
    <sheet name="Prihodi i rashodi po ekonomskoj" sheetId="1" r:id="rId1"/>
    <sheet name="List1" sheetId="2" r:id="rId2"/>
    <sheet name="List2" sheetId="3" r:id="rId3"/>
  </sheets>
  <definedNames>
    <definedName name="_xlnm.Print_Area" localSheetId="0">'Prihodi i rashodi po ekonomskoj'!$A$5:$H$125</definedName>
  </definedNames>
  <calcPr fullCalcOnLoad="1"/>
</workbook>
</file>

<file path=xl/sharedStrings.xml><?xml version="1.0" encoding="utf-8"?>
<sst xmlns="http://schemas.openxmlformats.org/spreadsheetml/2006/main" count="203" uniqueCount="151">
  <si>
    <t>Naziv računa</t>
  </si>
  <si>
    <t>Rashodi za zaposlene</t>
  </si>
  <si>
    <t>Plaće</t>
  </si>
  <si>
    <t xml:space="preserve">Ostali rashodi za zaposlene </t>
  </si>
  <si>
    <t>Doprinosi na plaće</t>
  </si>
  <si>
    <t>Materijalni rashodi</t>
  </si>
  <si>
    <t>Naknade troškova zaposlenima</t>
  </si>
  <si>
    <t>Naknade za prijevoz, za rad na terenu i odvojeni život</t>
  </si>
  <si>
    <t>Rashodi za materijal i energiju</t>
  </si>
  <si>
    <t>Uredski materijal i ostali materijalni rashodi</t>
  </si>
  <si>
    <t>Rashodi za usluge</t>
  </si>
  <si>
    <t>Ostali nespomenuti rashodi poslovanja</t>
  </si>
  <si>
    <t>Financijski rashodi</t>
  </si>
  <si>
    <t>Ostali financijski rashodi</t>
  </si>
  <si>
    <t>Postrojenja i oprema</t>
  </si>
  <si>
    <t>Rashodi za nabavu proizvedene dugotrajne imovine</t>
  </si>
  <si>
    <t>RASHODI I IZDACI</t>
  </si>
  <si>
    <t>PRIHODI I PRIMICI</t>
  </si>
  <si>
    <t xml:space="preserve">Račun prihoda/
primitka </t>
  </si>
  <si>
    <t>Pomoći iz inozemstva i od subjekata unutar općeg proračuna</t>
  </si>
  <si>
    <t>Prihodi iz nadležnog proračuna i od HZZO-a temeljem ugovornih obveza</t>
  </si>
  <si>
    <t>Prihodi iz nadležnog proračuna za financiranje rashoda poslovanja</t>
  </si>
  <si>
    <t>Prihodi od prodaje proizvoda i robe te pruženih usluga</t>
  </si>
  <si>
    <t>Prihodi od prodaje proizvoda i robe te pruženih usluga i prihodi od donacija</t>
  </si>
  <si>
    <t>Prihodi po posebnim propisima</t>
  </si>
  <si>
    <t>Pomoći proračunskim korisnicima iz proračuna koji im nije nadležan</t>
  </si>
  <si>
    <t xml:space="preserve">PRIHODI </t>
  </si>
  <si>
    <t xml:space="preserve">Opći prihodi i primici </t>
  </si>
  <si>
    <t>RASHODI</t>
  </si>
  <si>
    <t xml:space="preserve">Ukupni prihodi </t>
  </si>
  <si>
    <t>Ukupni rashodi</t>
  </si>
  <si>
    <t>Oznaka IF</t>
  </si>
  <si>
    <t xml:space="preserve">Naziv izvora financiranja </t>
  </si>
  <si>
    <t>Indeks</t>
  </si>
  <si>
    <t>6=5/2*100</t>
  </si>
  <si>
    <t>7=5/4*100</t>
  </si>
  <si>
    <t>Račun rashoda/
izdatka</t>
  </si>
  <si>
    <t>Plaće za redovan rad</t>
  </si>
  <si>
    <t>Doprinosi za obvezno zdravstveno osiguranje</t>
  </si>
  <si>
    <t>3211</t>
  </si>
  <si>
    <t>Službena putovanja</t>
  </si>
  <si>
    <t>3212</t>
  </si>
  <si>
    <t>3221</t>
  </si>
  <si>
    <t>3223</t>
  </si>
  <si>
    <t>Energija</t>
  </si>
  <si>
    <t>3224</t>
  </si>
  <si>
    <t>Materijal i dijelovi za tekuće i investicijsko održavanje</t>
  </si>
  <si>
    <t>3121</t>
  </si>
  <si>
    <t>3231</t>
  </si>
  <si>
    <t>Usluge telefona, pošte i prijevoza</t>
  </si>
  <si>
    <t>3232</t>
  </si>
  <si>
    <t>Usluge tekućeg i investicijskog održavanja</t>
  </si>
  <si>
    <t>3234</t>
  </si>
  <si>
    <t>Komunalne usluge</t>
  </si>
  <si>
    <t>3238</t>
  </si>
  <si>
    <t>Računalne usluge</t>
  </si>
  <si>
    <t>Reprezentacija</t>
  </si>
  <si>
    <t>Pristojbe i naknade</t>
  </si>
  <si>
    <t>3299</t>
  </si>
  <si>
    <t>3431</t>
  </si>
  <si>
    <t>Bankarske usluge i usluge platnog prometa</t>
  </si>
  <si>
    <t xml:space="preserve">RAZLIKA </t>
  </si>
  <si>
    <t xml:space="preserve">UKUPNO PRIHODI </t>
  </si>
  <si>
    <t>UKUPNO RASHODI</t>
  </si>
  <si>
    <t xml:space="preserve">IZVJEŠTAJ O IZVRŠENJU FINANCIJSKOG PLANA </t>
  </si>
  <si>
    <t>Stručno usavršavanje zaposlenika</t>
  </si>
  <si>
    <t>Ostale naknade troškova zaposlenima</t>
  </si>
  <si>
    <t>Materijal i sirovine</t>
  </si>
  <si>
    <t>Sitni inventar i auto gume</t>
  </si>
  <si>
    <t>Službena, radna i zaštitna odjeća i obuća</t>
  </si>
  <si>
    <t>Zdravstvene i veterinarske usluge</t>
  </si>
  <si>
    <t>Intelektualne i osobne usluge</t>
  </si>
  <si>
    <t>Članarine i norme</t>
  </si>
  <si>
    <t>Knjige</t>
  </si>
  <si>
    <t>Zatezne kamate</t>
  </si>
  <si>
    <t xml:space="preserve">Naknade građanima i kućanstvima </t>
  </si>
  <si>
    <t>Ostale naknade građanima i kućanstvim aiz proračuna</t>
  </si>
  <si>
    <t>Naknade građanima i kućanstvima u naravi</t>
  </si>
  <si>
    <t>Prihodi od pruženih usluga</t>
  </si>
  <si>
    <t>Rashodi za nabavu nefinancijske imovine</t>
  </si>
  <si>
    <t>Izvorni plan 2022</t>
  </si>
  <si>
    <t xml:space="preserve">Ostvarenje/
izvršenje 2022. </t>
  </si>
  <si>
    <t xml:space="preserve">Pomoći od međunarodnih organizacija te institucija i tijela EU </t>
  </si>
  <si>
    <t>Tekuće pomoći od institucija i tijela EU</t>
  </si>
  <si>
    <t xml:space="preserve">Pomoći od izvanproračunskih korisnika </t>
  </si>
  <si>
    <t xml:space="preserve">Tekuće pomoći od izvanproračunskih korisnika </t>
  </si>
  <si>
    <t>Tekuće pomoći proračunskim korisnicima iz proračuna koji im nije nadležan</t>
  </si>
  <si>
    <t>Prijenosi između proračunskih korisnika istog proračuna</t>
  </si>
  <si>
    <t>Tekući prijenosi između proračunskih korisnika istog proračuna temeljem prijenosa EU sredstava</t>
  </si>
  <si>
    <t xml:space="preserve">Prihodi od upravnih i administrativnih pristojbi, pristojbi po posebnim propisima i naknada </t>
  </si>
  <si>
    <t>Prihodi iz nadležnog proračuna za financiranje redovne djelatnosti proračunskih korisnika</t>
  </si>
  <si>
    <t xml:space="preserve">Ostali nespomenuti prihodi </t>
  </si>
  <si>
    <t>Plaće za prekovremeni rad</t>
  </si>
  <si>
    <t>Plaće za posebne uvjete rada</t>
  </si>
  <si>
    <t>Usluge promidžbe i informiranja</t>
  </si>
  <si>
    <t>Rashodi za dodatna ulaganja na nefinancijskoj imovini</t>
  </si>
  <si>
    <t>Dodatna ulaganja na građevinskim objektima</t>
  </si>
  <si>
    <t>Priznavanje prihoda EU</t>
  </si>
  <si>
    <t>Kapitalne donacije od fizičkih osoba</t>
  </si>
  <si>
    <t>Donacije od pravnih i fizičkih osoba</t>
  </si>
  <si>
    <t>Kapitalne pomoći proračunskim korisnicima iz proračuna koji im nije nadležan</t>
  </si>
  <si>
    <t>Premije osiguranja</t>
  </si>
  <si>
    <t xml:space="preserve">PREGLED UKUPNIH PRIHODA I RASHODA </t>
  </si>
  <si>
    <t>Predsjednica Školskog odbora</t>
  </si>
  <si>
    <t>OŠ "ANŽ FRANKOPAN" KOSINJ</t>
  </si>
  <si>
    <t>GORNJI KOSINJ 49, 53203 KOSINJ</t>
  </si>
  <si>
    <t>OIB: 45145128760</t>
  </si>
  <si>
    <t>Izvorni plan 2023</t>
  </si>
  <si>
    <t>Tekući plan 2023</t>
  </si>
  <si>
    <t xml:space="preserve">Ostvarenje/
izvršenje 2023. </t>
  </si>
  <si>
    <t xml:space="preserve"> Prihodi od imovine</t>
  </si>
  <si>
    <t>Pomoći i proračuna</t>
  </si>
  <si>
    <t>Ostale usluge</t>
  </si>
  <si>
    <t xml:space="preserve">Ostali rashodi </t>
  </si>
  <si>
    <t>U Kosinju 25.07.2023. godine</t>
  </si>
  <si>
    <t>Mirjana Prša, dipl.uč.</t>
  </si>
  <si>
    <t>Izvor financiranja</t>
  </si>
  <si>
    <t>Naknade građanimai kućanstvima u novcu</t>
  </si>
  <si>
    <t>Uređaji,strojevi i oprema za ostale namjene</t>
  </si>
  <si>
    <t>Ostali nespomenuti financijski rashodi</t>
  </si>
  <si>
    <t>Ostali nespomenutu financijski rashodi</t>
  </si>
  <si>
    <t>Klasa: 400-04/23-01-02</t>
  </si>
  <si>
    <t>Urbroj: 2125-32-01-23-01</t>
  </si>
  <si>
    <t xml:space="preserve"> OD 1.1.2023.-30.6.2023. GODINE</t>
  </si>
  <si>
    <t>Prihodi iz nadležnog proračuna za financiranje rashoda poslovanjavan standarda</t>
  </si>
  <si>
    <t>VIŠAK-Prihodi iz nadležnog proračuna finan.OŠ</t>
  </si>
  <si>
    <t>POSEBNI DIO  IZVJEŠTAJA O IZVRŠENJU FINANCIJSKOG PLANA</t>
  </si>
  <si>
    <t>SUFINANCIRANJE PREHRANE UČENIKA</t>
  </si>
  <si>
    <t>PROJEKT "OBROK ZA SVE 3"</t>
  </si>
  <si>
    <t>SAŽETAK  RAČUNA PRIHODA I RASHODA I  RAČUNA FINANCIRANJA 01.01.2023.-30.06.2023.</t>
  </si>
  <si>
    <t>SAŽETAK  RAČUNA PRIHODA I RASHODA</t>
  </si>
  <si>
    <t>BROJČANA OZNAKA I NAZIV</t>
  </si>
  <si>
    <t xml:space="preserve">OSTVARENJE/IZVRŠENJE 
1.-6.2022. </t>
  </si>
  <si>
    <t>IZVORNI PLAN ILI REBALANS 2023.*</t>
  </si>
  <si>
    <t>TEKUĆI PLAN 2023.*</t>
  </si>
  <si>
    <t xml:space="preserve">OSTVARENJE/IZVRŠENJE 
1.-6.2023. </t>
  </si>
  <si>
    <t>INDEKS</t>
  </si>
  <si>
    <t>INDEKS**</t>
  </si>
  <si>
    <t>PRIHODI UKUPNO</t>
  </si>
  <si>
    <t>6 PRIHODI POSLOVANJA</t>
  </si>
  <si>
    <t>7 PRIHODI OD PRODAJE NEFINANCIJSKE IMOVINE</t>
  </si>
  <si>
    <t>RASHODI UKUPNO</t>
  </si>
  <si>
    <t>3 RASHODI  POSLOVANJA</t>
  </si>
  <si>
    <t>4 RASHODI ZA NABAVU NEFINANCIJSKE IMOVINE</t>
  </si>
  <si>
    <t>RAZLIKA - VIŠAK MANJAK</t>
  </si>
  <si>
    <t>SAŽETAK RAČUNA FINANCIRANJA</t>
  </si>
  <si>
    <t>8 PRIMICI OD FINANCIJSKE IMOVINE I ZADUŽIVANJA</t>
  </si>
  <si>
    <t>5 IZDACI ZA FINANCIJSKU IMOVINU I OTPLATE ZAJMOVA</t>
  </si>
  <si>
    <t>RAZLIKA PRIMITAKA I IZDATAKA</t>
  </si>
  <si>
    <t>PRENESENI VIŠAK/MANJAK IZ PRETHODNE GODINE</t>
  </si>
  <si>
    <t>PRIJENOS  VIŠKA/MANJKA U SLJEDEĆE RAZDOBLJE</t>
  </si>
</sst>
</file>

<file path=xl/styles.xml><?xml version="1.0" encoding="utf-8"?>
<styleSheet xmlns="http://schemas.openxmlformats.org/spreadsheetml/2006/main">
  <numFmts count="5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Da&quot;;&quot;Da&quot;;&quot;Ne&quot;"/>
    <numFmt numFmtId="181" formatCode="&quot;Istina&quot;;&quot;Istina&quot;;&quot;Laž&quot;"/>
    <numFmt numFmtId="182" formatCode="&quot;Uključeno&quot;;&quot;Uključeno&quot;;&quot;Isključeno&quot;"/>
    <numFmt numFmtId="183" formatCode="#,##0.0"/>
    <numFmt numFmtId="184" formatCode="0.0%"/>
    <numFmt numFmtId="185" formatCode="0.0000"/>
    <numFmt numFmtId="186" formatCode="0.0"/>
    <numFmt numFmtId="187" formatCode="0.000"/>
    <numFmt numFmtId="188" formatCode="0.00000"/>
    <numFmt numFmtId="189" formatCode="0.000000"/>
    <numFmt numFmtId="190" formatCode="#,##0\ &quot;SIT&quot;;\-#,##0\ &quot;SIT&quot;"/>
    <numFmt numFmtId="191" formatCode="#,##0\ &quot;SIT&quot;;[Red]\-#,##0\ &quot;SIT&quot;"/>
    <numFmt numFmtId="192" formatCode="#,##0.00\ &quot;SIT&quot;;\-#,##0.00\ &quot;SIT&quot;"/>
    <numFmt numFmtId="193" formatCode="#,##0.00\ &quot;SIT&quot;;[Red]\-#,##0.00\ &quot;SIT&quot;"/>
    <numFmt numFmtId="194" formatCode="_-* #,##0\ &quot;SIT&quot;_-;\-* #,##0\ &quot;SIT&quot;_-;_-* &quot;-&quot;\ &quot;SIT&quot;_-;_-@_-"/>
    <numFmt numFmtId="195" formatCode="_-* #,##0\ _S_I_T_-;\-* #,##0\ _S_I_T_-;_-* &quot;-&quot;\ _S_I_T_-;_-@_-"/>
    <numFmt numFmtId="196" formatCode="_-* #,##0.00\ &quot;SIT&quot;_-;\-* #,##0.00\ &quot;SIT&quot;_-;_-* &quot;-&quot;??\ &quot;SIT&quot;_-;_-@_-"/>
    <numFmt numFmtId="197" formatCode="_-* #,##0.00\ _S_I_T_-;\-* #,##0.00\ _S_I_T_-;_-* &quot;-&quot;??\ _S_I_T_-;_-@_-"/>
    <numFmt numFmtId="198" formatCode="#,##0_ ;[Red]\-#,##0\ "/>
    <numFmt numFmtId="199" formatCode="#,##0.00_ ;[Red]\-#,##0.00\ 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#,##0_ ;\-#,##0\ "/>
    <numFmt numFmtId="205" formatCode="[$¥€-2]\ #,##0.00_);[Red]\([$€-2]\ #,##0.00\)"/>
  </numFmts>
  <fonts count="6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4"/>
      <name val="Times New Roman"/>
      <family val="1"/>
    </font>
    <font>
      <b/>
      <i/>
      <sz val="16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14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rgb="FF000000"/>
      <name val="Times New Roman"/>
      <family val="1"/>
    </font>
    <font>
      <b/>
      <sz val="16"/>
      <color rgb="FF000000"/>
      <name val="Times New Roman"/>
      <family val="1"/>
    </font>
    <font>
      <sz val="12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3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0" fillId="19" borderId="1" applyNumberFormat="0" applyFont="0" applyAlignment="0" applyProtection="0"/>
    <xf numFmtId="0" fontId="48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9" fillId="27" borderId="2" applyNumberFormat="0" applyAlignment="0" applyProtection="0"/>
    <xf numFmtId="0" fontId="50" fillId="27" borderId="3" applyNumberFormat="0" applyAlignment="0" applyProtection="0"/>
    <xf numFmtId="0" fontId="51" fillId="2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7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58" fillId="30" borderId="8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31" borderId="3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63" fillId="0" borderId="0" xfId="0" applyFont="1" applyAlignment="1">
      <alignment vertical="center" wrapText="1"/>
    </xf>
    <xf numFmtId="3" fontId="6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49" fontId="6" fillId="0" borderId="0" xfId="0" applyNumberFormat="1" applyFont="1" applyAlignment="1">
      <alignment horizontal="center"/>
    </xf>
    <xf numFmtId="3" fontId="7" fillId="0" borderId="10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 quotePrefix="1">
      <alignment horizontal="center" vertical="center"/>
    </xf>
    <xf numFmtId="3" fontId="7" fillId="0" borderId="0" xfId="0" applyNumberFormat="1" applyFont="1" applyBorder="1" applyAlignment="1">
      <alignment horizontal="right" vertical="center"/>
    </xf>
    <xf numFmtId="0" fontId="6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"/>
    </xf>
    <xf numFmtId="3" fontId="10" fillId="0" borderId="0" xfId="0" applyNumberFormat="1" applyFont="1" applyAlignment="1">
      <alignment/>
    </xf>
    <xf numFmtId="49" fontId="5" fillId="0" borderId="11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vertical="center"/>
    </xf>
    <xf numFmtId="0" fontId="6" fillId="0" borderId="12" xfId="0" applyNumberFormat="1" applyFont="1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 wrapText="1"/>
    </xf>
    <xf numFmtId="3" fontId="11" fillId="0" borderId="10" xfId="0" applyNumberFormat="1" applyFont="1" applyBorder="1" applyAlignment="1" quotePrefix="1">
      <alignment horizontal="center" vertical="center" wrapText="1"/>
    </xf>
    <xf numFmtId="3" fontId="12" fillId="0" borderId="0" xfId="0" applyNumberFormat="1" applyFont="1" applyAlignment="1">
      <alignment/>
    </xf>
    <xf numFmtId="0" fontId="6" fillId="0" borderId="13" xfId="0" applyNumberFormat="1" applyFont="1" applyBorder="1" applyAlignment="1">
      <alignment horizontal="center" vertical="center"/>
    </xf>
    <xf numFmtId="3" fontId="7" fillId="0" borderId="14" xfId="0" applyNumberFormat="1" applyFont="1" applyBorder="1" applyAlignment="1">
      <alignment horizontal="center" vertical="center"/>
    </xf>
    <xf numFmtId="3" fontId="6" fillId="0" borderId="15" xfId="0" applyNumberFormat="1" applyFont="1" applyBorder="1" applyAlignment="1">
      <alignment horizontal="center" vertical="center"/>
    </xf>
    <xf numFmtId="3" fontId="6" fillId="0" borderId="16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 quotePrefix="1">
      <alignment horizontal="right" vertical="center"/>
    </xf>
    <xf numFmtId="3" fontId="3" fillId="0" borderId="10" xfId="0" applyNumberFormat="1" applyFont="1" applyBorder="1" applyAlignment="1" quotePrefix="1">
      <alignment horizontal="right" vertical="center"/>
    </xf>
    <xf numFmtId="0" fontId="11" fillId="0" borderId="17" xfId="0" applyNumberFormat="1" applyFont="1" applyBorder="1" applyAlignment="1">
      <alignment horizontal="center" vertical="center" wrapText="1"/>
    </xf>
    <xf numFmtId="3" fontId="11" fillId="0" borderId="17" xfId="0" applyNumberFormat="1" applyFont="1" applyBorder="1" applyAlignment="1" quotePrefix="1">
      <alignment horizontal="center" vertical="center" wrapText="1"/>
    </xf>
    <xf numFmtId="3" fontId="8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7" fillId="0" borderId="10" xfId="0" applyNumberFormat="1" applyFont="1" applyBorder="1" applyAlignment="1">
      <alignment horizontal="right" vertical="center"/>
    </xf>
    <xf numFmtId="3" fontId="9" fillId="0" borderId="0" xfId="0" applyNumberFormat="1" applyFont="1" applyAlignment="1">
      <alignment horizontal="center" vertical="center"/>
    </xf>
    <xf numFmtId="3" fontId="3" fillId="0" borderId="10" xfId="0" applyNumberFormat="1" applyFont="1" applyBorder="1" applyAlignment="1">
      <alignment horizontal="right" vertical="center"/>
    </xf>
    <xf numFmtId="3" fontId="13" fillId="0" borderId="0" xfId="0" applyNumberFormat="1" applyFont="1" applyAlignment="1">
      <alignment/>
    </xf>
    <xf numFmtId="3" fontId="10" fillId="0" borderId="10" xfId="0" applyNumberFormat="1" applyFont="1" applyBorder="1" applyAlignment="1">
      <alignment/>
    </xf>
    <xf numFmtId="3" fontId="4" fillId="0" borderId="18" xfId="0" applyNumberFormat="1" applyFont="1" applyBorder="1" applyAlignment="1">
      <alignment horizontal="center" vertical="center"/>
    </xf>
    <xf numFmtId="3" fontId="7" fillId="0" borderId="19" xfId="0" applyNumberFormat="1" applyFont="1" applyBorder="1" applyAlignment="1">
      <alignment horizontal="right" vertical="center"/>
    </xf>
    <xf numFmtId="3" fontId="7" fillId="0" borderId="20" xfId="0" applyNumberFormat="1" applyFont="1" applyBorder="1" applyAlignment="1">
      <alignment horizontal="right" vertical="center"/>
    </xf>
    <xf numFmtId="3" fontId="9" fillId="0" borderId="19" xfId="0" applyNumberFormat="1" applyFont="1" applyBorder="1" applyAlignment="1">
      <alignment horizontal="center" vertical="center"/>
    </xf>
    <xf numFmtId="3" fontId="5" fillId="0" borderId="0" xfId="0" applyNumberFormat="1" applyFont="1" applyAlignment="1">
      <alignment/>
    </xf>
    <xf numFmtId="3" fontId="6" fillId="0" borderId="10" xfId="0" applyNumberFormat="1" applyFont="1" applyBorder="1" applyAlignment="1">
      <alignment/>
    </xf>
    <xf numFmtId="0" fontId="64" fillId="0" borderId="0" xfId="0" applyFont="1" applyAlignment="1">
      <alignment horizontal="center" vertical="center" wrapText="1"/>
    </xf>
    <xf numFmtId="3" fontId="9" fillId="0" borderId="21" xfId="0" applyNumberFormat="1" applyFont="1" applyBorder="1" applyAlignment="1">
      <alignment horizontal="center" vertical="center"/>
    </xf>
    <xf numFmtId="0" fontId="5" fillId="0" borderId="19" xfId="0" applyNumberFormat="1" applyFont="1" applyBorder="1" applyAlignment="1">
      <alignment vertical="center" wrapText="1"/>
    </xf>
    <xf numFmtId="3" fontId="7" fillId="0" borderId="22" xfId="0" applyNumberFormat="1" applyFont="1" applyBorder="1" applyAlignment="1">
      <alignment horizontal="right" vertical="center"/>
    </xf>
    <xf numFmtId="1" fontId="7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 wrapText="1"/>
    </xf>
    <xf numFmtId="3" fontId="8" fillId="0" borderId="10" xfId="0" applyNumberFormat="1" applyFont="1" applyBorder="1" applyAlignment="1">
      <alignment horizontal="right" vertical="center" wrapText="1"/>
    </xf>
    <xf numFmtId="3" fontId="8" fillId="0" borderId="10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3" fontId="7" fillId="0" borderId="10" xfId="0" applyNumberFormat="1" applyFont="1" applyBorder="1" applyAlignment="1">
      <alignment horizontal="right" vertical="center" wrapText="1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3" fontId="7" fillId="0" borderId="10" xfId="0" applyNumberFormat="1" applyFont="1" applyBorder="1" applyAlignment="1">
      <alignment horizontal="right" vertical="center" wrapText="1"/>
    </xf>
    <xf numFmtId="0" fontId="7" fillId="0" borderId="10" xfId="0" applyNumberFormat="1" applyFont="1" applyBorder="1" applyAlignment="1">
      <alignment horizontal="left" vertical="center"/>
    </xf>
    <xf numFmtId="3" fontId="7" fillId="0" borderId="10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/>
    </xf>
    <xf numFmtId="3" fontId="8" fillId="0" borderId="10" xfId="0" applyNumberFormat="1" applyFont="1" applyBorder="1" applyAlignment="1">
      <alignment horizontal="right" vertical="center"/>
    </xf>
    <xf numFmtId="3" fontId="8" fillId="0" borderId="10" xfId="0" applyNumberFormat="1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vertical="center"/>
    </xf>
    <xf numFmtId="3" fontId="6" fillId="0" borderId="10" xfId="0" applyNumberFormat="1" applyFont="1" applyBorder="1" applyAlignment="1">
      <alignment horizontal="center" vertical="center"/>
    </xf>
    <xf numFmtId="3" fontId="6" fillId="0" borderId="23" xfId="0" applyNumberFormat="1" applyFont="1" applyBorder="1" applyAlignment="1">
      <alignment/>
    </xf>
    <xf numFmtId="3" fontId="6" fillId="0" borderId="16" xfId="0" applyNumberFormat="1" applyFont="1" applyBorder="1" applyAlignment="1">
      <alignment/>
    </xf>
    <xf numFmtId="0" fontId="6" fillId="0" borderId="16" xfId="0" applyNumberFormat="1" applyFont="1" applyBorder="1" applyAlignment="1">
      <alignment horizontal="center"/>
    </xf>
    <xf numFmtId="3" fontId="6" fillId="0" borderId="24" xfId="0" applyNumberFormat="1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3" fontId="3" fillId="0" borderId="0" xfId="0" applyNumberFormat="1" applyFont="1" applyBorder="1" applyAlignment="1" quotePrefix="1">
      <alignment horizontal="center" vertical="center"/>
    </xf>
    <xf numFmtId="3" fontId="3" fillId="0" borderId="0" xfId="0" applyNumberFormat="1" applyFont="1" applyBorder="1" applyAlignment="1" quotePrefix="1">
      <alignment horizontal="right" vertical="center"/>
    </xf>
    <xf numFmtId="3" fontId="10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 horizontal="center"/>
    </xf>
    <xf numFmtId="1" fontId="8" fillId="0" borderId="10" xfId="0" applyNumberFormat="1" applyFont="1" applyBorder="1" applyAlignment="1">
      <alignment horizontal="right" vertical="center" wrapText="1"/>
    </xf>
    <xf numFmtId="0" fontId="64" fillId="0" borderId="0" xfId="0" applyFont="1" applyAlignment="1">
      <alignment horizontal="center" vertical="center" wrapText="1"/>
    </xf>
    <xf numFmtId="0" fontId="5" fillId="0" borderId="17" xfId="0" applyNumberFormat="1" applyFont="1" applyBorder="1" applyAlignment="1" quotePrefix="1">
      <alignment horizontal="center" vertical="center" wrapText="1"/>
    </xf>
    <xf numFmtId="0" fontId="5" fillId="0" borderId="25" xfId="0" applyNumberFormat="1" applyFont="1" applyBorder="1" applyAlignment="1">
      <alignment horizontal="center" vertical="center" wrapText="1"/>
    </xf>
    <xf numFmtId="3" fontId="5" fillId="0" borderId="19" xfId="0" applyNumberFormat="1" applyFont="1" applyBorder="1" applyAlignment="1">
      <alignment horizontal="center" vertical="center" wrapText="1"/>
    </xf>
    <xf numFmtId="3" fontId="5" fillId="0" borderId="18" xfId="0" applyNumberFormat="1" applyFont="1" applyBorder="1" applyAlignment="1">
      <alignment horizontal="center" vertical="center" wrapText="1"/>
    </xf>
    <xf numFmtId="49" fontId="5" fillId="0" borderId="26" xfId="0" applyNumberFormat="1" applyFont="1" applyBorder="1" applyAlignment="1">
      <alignment horizontal="center" vertical="center"/>
    </xf>
    <xf numFmtId="3" fontId="6" fillId="0" borderId="27" xfId="0" applyNumberFormat="1" applyFont="1" applyBorder="1" applyAlignment="1">
      <alignment/>
    </xf>
    <xf numFmtId="0" fontId="14" fillId="0" borderId="25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28" xfId="0" applyBorder="1" applyAlignment="1">
      <alignment/>
    </xf>
    <xf numFmtId="0" fontId="17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10" xfId="0" applyBorder="1" applyAlignment="1">
      <alignment/>
    </xf>
    <xf numFmtId="0" fontId="15" fillId="0" borderId="10" xfId="0" applyFont="1" applyBorder="1" applyAlignment="1">
      <alignment wrapText="1"/>
    </xf>
    <xf numFmtId="0" fontId="16" fillId="0" borderId="29" xfId="0" applyFont="1" applyBorder="1" applyAlignment="1">
      <alignment/>
    </xf>
    <xf numFmtId="0" fontId="16" fillId="0" borderId="3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18" fillId="32" borderId="0" xfId="0" applyNumberFormat="1" applyFont="1" applyFill="1" applyBorder="1" applyAlignment="1" applyProtection="1">
      <alignment horizontal="center" vertical="center" wrapText="1"/>
      <protection/>
    </xf>
    <xf numFmtId="0" fontId="65" fillId="32" borderId="0" xfId="0" applyFont="1" applyFill="1" applyAlignment="1">
      <alignment wrapText="1"/>
    </xf>
    <xf numFmtId="0" fontId="0" fillId="32" borderId="0" xfId="0" applyFill="1" applyAlignment="1">
      <alignment/>
    </xf>
    <xf numFmtId="0" fontId="61" fillId="32" borderId="18" xfId="0" applyFont="1" applyFill="1" applyBorder="1" applyAlignment="1">
      <alignment horizontal="center" vertical="center"/>
    </xf>
    <xf numFmtId="0" fontId="66" fillId="32" borderId="18" xfId="0" applyFont="1" applyFill="1" applyBorder="1" applyAlignment="1">
      <alignment horizontal="right" vertical="center"/>
    </xf>
    <xf numFmtId="0" fontId="20" fillId="0" borderId="10" xfId="0" applyNumberFormat="1" applyFont="1" applyFill="1" applyBorder="1" applyAlignment="1" applyProtection="1" quotePrefix="1">
      <alignment horizontal="center" vertical="center" wrapText="1"/>
      <protection/>
    </xf>
    <xf numFmtId="0" fontId="20" fillId="32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10" xfId="0" applyNumberFormat="1" applyFont="1" applyFill="1" applyBorder="1" applyAlignment="1" applyProtection="1" quotePrefix="1">
      <alignment horizontal="center" vertical="center" wrapText="1"/>
      <protection/>
    </xf>
    <xf numFmtId="0" fontId="21" fillId="32" borderId="10" xfId="0" applyNumberFormat="1" applyFont="1" applyFill="1" applyBorder="1" applyAlignment="1" applyProtection="1">
      <alignment horizontal="center" vertical="center" wrapText="1"/>
      <protection/>
    </xf>
    <xf numFmtId="3" fontId="20" fillId="33" borderId="10" xfId="0" applyNumberFormat="1" applyFont="1" applyFill="1" applyBorder="1" applyAlignment="1">
      <alignment horizontal="right"/>
    </xf>
    <xf numFmtId="3" fontId="20" fillId="0" borderId="10" xfId="0" applyNumberFormat="1" applyFont="1" applyFill="1" applyBorder="1" applyAlignment="1">
      <alignment horizontal="right"/>
    </xf>
    <xf numFmtId="0" fontId="15" fillId="33" borderId="29" xfId="0" applyFont="1" applyFill="1" applyBorder="1" applyAlignment="1">
      <alignment horizontal="left" vertical="center"/>
    </xf>
    <xf numFmtId="0" fontId="0" fillId="33" borderId="30" xfId="0" applyNumberFormat="1" applyFont="1" applyFill="1" applyBorder="1" applyAlignment="1" applyProtection="1">
      <alignment vertical="center"/>
      <protection/>
    </xf>
    <xf numFmtId="3" fontId="20" fillId="0" borderId="10" xfId="0" applyNumberFormat="1" applyFont="1" applyFill="1" applyBorder="1" applyAlignment="1" applyProtection="1">
      <alignment horizontal="right" wrapText="1"/>
      <protection/>
    </xf>
    <xf numFmtId="3" fontId="20" fillId="0" borderId="10" xfId="0" applyNumberFormat="1" applyFont="1" applyBorder="1" applyAlignment="1">
      <alignment horizontal="right"/>
    </xf>
    <xf numFmtId="3" fontId="20" fillId="33" borderId="10" xfId="0" applyNumberFormat="1" applyFont="1" applyFill="1" applyBorder="1" applyAlignment="1" applyProtection="1">
      <alignment horizontal="right" wrapText="1"/>
      <protection/>
    </xf>
    <xf numFmtId="0" fontId="22" fillId="32" borderId="0" xfId="0" applyNumberFormat="1" applyFont="1" applyFill="1" applyBorder="1" applyAlignment="1" applyProtection="1">
      <alignment horizontal="center" vertical="center" wrapText="1"/>
      <protection/>
    </xf>
    <xf numFmtId="0" fontId="23" fillId="32" borderId="0" xfId="0" applyNumberFormat="1" applyFont="1" applyFill="1" applyBorder="1" applyAlignment="1" applyProtection="1">
      <alignment horizontal="center" vertical="center" wrapText="1"/>
      <protection/>
    </xf>
    <xf numFmtId="0" fontId="24" fillId="32" borderId="0" xfId="0" applyNumberFormat="1" applyFont="1" applyFill="1" applyBorder="1" applyAlignment="1" applyProtection="1">
      <alignment/>
      <protection/>
    </xf>
    <xf numFmtId="3" fontId="3" fillId="0" borderId="29" xfId="0" applyNumberFormat="1" applyFont="1" applyBorder="1" applyAlignment="1">
      <alignment horizontal="center" vertical="center"/>
    </xf>
    <xf numFmtId="3" fontId="3" fillId="0" borderId="30" xfId="0" applyNumberFormat="1" applyFont="1" applyBorder="1" applyAlignment="1">
      <alignment horizontal="center" vertical="center"/>
    </xf>
    <xf numFmtId="3" fontId="3" fillId="0" borderId="31" xfId="0" applyNumberFormat="1" applyFont="1" applyBorder="1" applyAlignment="1">
      <alignment horizontal="center" vertical="center"/>
    </xf>
    <xf numFmtId="0" fontId="64" fillId="0" borderId="0" xfId="0" applyFont="1" applyAlignment="1">
      <alignment horizontal="center" vertical="center" wrapText="1"/>
    </xf>
    <xf numFmtId="3" fontId="5" fillId="0" borderId="17" xfId="0" applyNumberFormat="1" applyFont="1" applyBorder="1" applyAlignment="1" quotePrefix="1">
      <alignment horizontal="center" vertical="center" wrapText="1"/>
    </xf>
    <xf numFmtId="3" fontId="5" fillId="0" borderId="25" xfId="0" applyNumberFormat="1" applyFont="1" applyBorder="1" applyAlignment="1" quotePrefix="1">
      <alignment horizontal="center" vertical="center" wrapText="1"/>
    </xf>
    <xf numFmtId="0" fontId="11" fillId="0" borderId="17" xfId="0" applyNumberFormat="1" applyFont="1" applyBorder="1" applyAlignment="1" quotePrefix="1">
      <alignment horizontal="center" vertical="center" wrapText="1"/>
    </xf>
    <xf numFmtId="0" fontId="5" fillId="0" borderId="17" xfId="0" applyNumberFormat="1" applyFont="1" applyBorder="1" applyAlignment="1" quotePrefix="1">
      <alignment horizontal="center" vertical="center" wrapText="1"/>
    </xf>
    <xf numFmtId="0" fontId="5" fillId="0" borderId="25" xfId="0" applyNumberFormat="1" applyFont="1" applyBorder="1" applyAlignment="1" quotePrefix="1">
      <alignment horizontal="center" vertical="center" wrapText="1"/>
    </xf>
    <xf numFmtId="0" fontId="5" fillId="0" borderId="17" xfId="0" applyNumberFormat="1" applyFont="1" applyBorder="1" applyAlignment="1">
      <alignment horizontal="center" vertical="center" wrapText="1"/>
    </xf>
    <xf numFmtId="0" fontId="5" fillId="0" borderId="25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 quotePrefix="1">
      <alignment horizontal="center" vertical="center"/>
    </xf>
    <xf numFmtId="0" fontId="11" fillId="0" borderId="10" xfId="0" applyNumberFormat="1" applyFont="1" applyBorder="1" applyAlignment="1" quotePrefix="1">
      <alignment horizontal="center" vertical="center" wrapText="1"/>
    </xf>
    <xf numFmtId="3" fontId="4" fillId="0" borderId="0" xfId="0" applyNumberFormat="1" applyFont="1" applyAlignment="1">
      <alignment horizontal="center" vertical="center"/>
    </xf>
    <xf numFmtId="49" fontId="7" fillId="0" borderId="29" xfId="0" applyNumberFormat="1" applyFont="1" applyBorder="1" applyAlignment="1">
      <alignment horizontal="right" vertical="center"/>
    </xf>
    <xf numFmtId="49" fontId="7" fillId="0" borderId="30" xfId="0" applyNumberFormat="1" applyFont="1" applyBorder="1" applyAlignment="1">
      <alignment horizontal="right" vertical="center"/>
    </xf>
    <xf numFmtId="49" fontId="7" fillId="0" borderId="26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 horizontal="center"/>
    </xf>
    <xf numFmtId="3" fontId="5" fillId="0" borderId="20" xfId="0" applyNumberFormat="1" applyFont="1" applyBorder="1" applyAlignment="1">
      <alignment horizontal="center" vertical="center" wrapText="1"/>
    </xf>
    <xf numFmtId="3" fontId="5" fillId="0" borderId="32" xfId="0" applyNumberFormat="1" applyFont="1" applyBorder="1" applyAlignment="1">
      <alignment horizontal="center" vertical="center" wrapText="1"/>
    </xf>
    <xf numFmtId="3" fontId="5" fillId="0" borderId="28" xfId="0" applyNumberFormat="1" applyFont="1" applyBorder="1" applyAlignment="1">
      <alignment horizontal="center" vertical="center"/>
    </xf>
    <xf numFmtId="3" fontId="5" fillId="0" borderId="33" xfId="0" applyNumberFormat="1" applyFont="1" applyBorder="1" applyAlignment="1">
      <alignment horizontal="center" vertical="center"/>
    </xf>
    <xf numFmtId="0" fontId="21" fillId="0" borderId="10" xfId="0" applyFont="1" applyBorder="1" applyAlignment="1" quotePrefix="1">
      <alignment horizontal="center" wrapText="1"/>
    </xf>
    <xf numFmtId="0" fontId="21" fillId="0" borderId="29" xfId="0" applyFont="1" applyBorder="1" applyAlignment="1" quotePrefix="1">
      <alignment horizontal="center" wrapText="1"/>
    </xf>
    <xf numFmtId="0" fontId="15" fillId="0" borderId="29" xfId="0" applyNumberFormat="1" applyFont="1" applyFill="1" applyBorder="1" applyAlignment="1" applyProtection="1">
      <alignment horizontal="left" vertical="center" wrapText="1"/>
      <protection/>
    </xf>
    <xf numFmtId="0" fontId="15" fillId="0" borderId="30" xfId="0" applyNumberFormat="1" applyFont="1" applyFill="1" applyBorder="1" applyAlignment="1" applyProtection="1">
      <alignment horizontal="left" vertical="center" wrapText="1"/>
      <protection/>
    </xf>
    <xf numFmtId="0" fontId="15" fillId="0" borderId="31" xfId="0" applyNumberFormat="1" applyFont="1" applyFill="1" applyBorder="1" applyAlignment="1" applyProtection="1">
      <alignment horizontal="left" vertical="center" wrapText="1"/>
      <protection/>
    </xf>
    <xf numFmtId="0" fontId="0" fillId="0" borderId="30" xfId="0" applyNumberFormat="1" applyFont="1" applyFill="1" applyBorder="1" applyAlignment="1" applyProtection="1">
      <alignment vertical="center" wrapText="1"/>
      <protection/>
    </xf>
    <xf numFmtId="0" fontId="20" fillId="33" borderId="29" xfId="0" applyNumberFormat="1" applyFont="1" applyFill="1" applyBorder="1" applyAlignment="1" applyProtection="1">
      <alignment horizontal="left" vertical="center" wrapText="1"/>
      <protection/>
    </xf>
    <xf numFmtId="0" fontId="20" fillId="33" borderId="30" xfId="0" applyNumberFormat="1" applyFont="1" applyFill="1" applyBorder="1" applyAlignment="1" applyProtection="1">
      <alignment horizontal="left" vertical="center" wrapText="1"/>
      <protection/>
    </xf>
    <xf numFmtId="0" fontId="20" fillId="33" borderId="31" xfId="0" applyNumberFormat="1" applyFont="1" applyFill="1" applyBorder="1" applyAlignment="1" applyProtection="1">
      <alignment horizontal="left" vertical="center" wrapText="1"/>
      <protection/>
    </xf>
    <xf numFmtId="0" fontId="15" fillId="33" borderId="29" xfId="0" applyNumberFormat="1" applyFont="1" applyFill="1" applyBorder="1" applyAlignment="1" applyProtection="1" quotePrefix="1">
      <alignment horizontal="left" vertical="center" wrapText="1"/>
      <protection/>
    </xf>
    <xf numFmtId="0" fontId="0" fillId="33" borderId="30" xfId="0" applyNumberFormat="1" applyFont="1" applyFill="1" applyBorder="1" applyAlignment="1" applyProtection="1">
      <alignment vertical="center" wrapText="1"/>
      <protection/>
    </xf>
    <xf numFmtId="0" fontId="15" fillId="0" borderId="29" xfId="0" applyFont="1" applyFill="1" applyBorder="1" applyAlignment="1" quotePrefix="1">
      <alignment horizontal="left" vertical="center"/>
    </xf>
    <xf numFmtId="0" fontId="0" fillId="0" borderId="30" xfId="0" applyNumberFormat="1" applyFont="1" applyFill="1" applyBorder="1" applyAlignment="1" applyProtection="1">
      <alignment vertical="center"/>
      <protection/>
    </xf>
    <xf numFmtId="0" fontId="15" fillId="0" borderId="29" xfId="0" applyNumberFormat="1" applyFont="1" applyFill="1" applyBorder="1" applyAlignment="1" applyProtection="1" quotePrefix="1">
      <alignment horizontal="left" vertical="center" wrapText="1"/>
      <protection/>
    </xf>
    <xf numFmtId="0" fontId="15" fillId="0" borderId="29" xfId="0" applyFont="1" applyBorder="1" applyAlignment="1" quotePrefix="1">
      <alignment horizontal="left" vertical="center"/>
    </xf>
    <xf numFmtId="0" fontId="19" fillId="32" borderId="18" xfId="0" applyNumberFormat="1" applyFont="1" applyFill="1" applyBorder="1" applyAlignment="1" applyProtection="1">
      <alignment horizontal="left" wrapText="1"/>
      <protection/>
    </xf>
    <xf numFmtId="0" fontId="20" fillId="0" borderId="29" xfId="0" applyFont="1" applyBorder="1" applyAlignment="1" quotePrefix="1">
      <alignment horizontal="center" wrapText="1"/>
    </xf>
    <xf numFmtId="0" fontId="20" fillId="0" borderId="30" xfId="0" applyFont="1" applyBorder="1" applyAlignment="1" quotePrefix="1">
      <alignment horizontal="center" wrapText="1"/>
    </xf>
    <xf numFmtId="0" fontId="20" fillId="0" borderId="31" xfId="0" applyFont="1" applyBorder="1" applyAlignment="1" quotePrefix="1">
      <alignment horizontal="center" wrapText="1"/>
    </xf>
    <xf numFmtId="0" fontId="18" fillId="32" borderId="0" xfId="0" applyNumberFormat="1" applyFont="1" applyFill="1" applyBorder="1" applyAlignment="1" applyProtection="1">
      <alignment horizontal="center" vertical="center" wrapText="1"/>
      <protection/>
    </xf>
    <xf numFmtId="0" fontId="15" fillId="33" borderId="29" xfId="0" applyNumberFormat="1" applyFont="1" applyFill="1" applyBorder="1" applyAlignment="1" applyProtection="1">
      <alignment horizontal="left" vertical="center" wrapText="1"/>
      <protection/>
    </xf>
    <xf numFmtId="0" fontId="0" fillId="33" borderId="30" xfId="0" applyNumberFormat="1" applyFont="1" applyFill="1" applyBorder="1" applyAlignment="1" applyProtection="1">
      <alignment vertical="center"/>
      <protection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no 2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149"/>
  <sheetViews>
    <sheetView zoomScalePageLayoutView="0" workbookViewId="0" topLeftCell="A133">
      <selection activeCell="C147" sqref="C147:I149"/>
    </sheetView>
  </sheetViews>
  <sheetFormatPr defaultColWidth="9.140625" defaultRowHeight="12.75"/>
  <cols>
    <col min="1" max="1" width="9.140625" style="2" customWidth="1"/>
    <col min="2" max="2" width="11.140625" style="2" customWidth="1"/>
    <col min="3" max="3" width="31.7109375" style="2" customWidth="1"/>
    <col min="4" max="4" width="11.8515625" style="2" customWidth="1"/>
    <col min="5" max="5" width="0.42578125" style="9" hidden="1" customWidth="1"/>
    <col min="6" max="6" width="12.140625" style="9" customWidth="1"/>
    <col min="7" max="7" width="11.57421875" style="9" customWidth="1"/>
    <col min="8" max="8" width="10.7109375" style="9" customWidth="1"/>
    <col min="9" max="9" width="10.7109375" style="2" customWidth="1"/>
    <col min="10" max="10" width="13.8515625" style="2" customWidth="1"/>
    <col min="11" max="16" width="15.140625" style="2" customWidth="1"/>
    <col min="17" max="17" width="16.7109375" style="2" hidden="1" customWidth="1"/>
    <col min="18" max="18" width="16.421875" style="2" hidden="1" customWidth="1"/>
    <col min="19" max="19" width="12.57421875" style="2" hidden="1" customWidth="1"/>
    <col min="20" max="20" width="15.140625" style="2" customWidth="1"/>
    <col min="21" max="16384" width="9.140625" style="2" customWidth="1"/>
  </cols>
  <sheetData>
    <row r="1" ht="3" customHeight="1"/>
    <row r="2" ht="15" hidden="1"/>
    <row r="3" ht="15" hidden="1">
      <c r="K3" s="38"/>
    </row>
    <row r="4" ht="15" hidden="1">
      <c r="K4" s="67"/>
    </row>
    <row r="5" spans="1:11" ht="20.25">
      <c r="A5" s="115" t="s">
        <v>64</v>
      </c>
      <c r="B5" s="115"/>
      <c r="C5" s="115"/>
      <c r="D5" s="115"/>
      <c r="E5" s="115"/>
      <c r="F5" s="115"/>
      <c r="G5" s="115"/>
      <c r="H5" s="115"/>
      <c r="I5" s="1"/>
      <c r="J5" s="1"/>
      <c r="K5" s="1"/>
    </row>
    <row r="6" spans="1:11" ht="20.25">
      <c r="A6" s="115" t="s">
        <v>123</v>
      </c>
      <c r="B6" s="115"/>
      <c r="C6" s="115"/>
      <c r="D6" s="115"/>
      <c r="E6" s="115"/>
      <c r="F6" s="115"/>
      <c r="G6" s="115"/>
      <c r="H6" s="115"/>
      <c r="I6" s="115"/>
      <c r="J6" s="1"/>
      <c r="K6" s="1"/>
    </row>
    <row r="7" spans="1:11" ht="20.25">
      <c r="A7" s="39"/>
      <c r="B7" s="74"/>
      <c r="C7" s="39"/>
      <c r="D7" s="39"/>
      <c r="E7" s="39"/>
      <c r="F7" s="39"/>
      <c r="G7" s="39"/>
      <c r="H7" s="39"/>
      <c r="I7" s="39"/>
      <c r="J7" s="1"/>
      <c r="K7" s="1"/>
    </row>
    <row r="8" ht="20.25">
      <c r="C8" s="68" t="s">
        <v>104</v>
      </c>
    </row>
    <row r="9" ht="20.25">
      <c r="C9" s="68" t="s">
        <v>105</v>
      </c>
    </row>
    <row r="10" ht="20.25">
      <c r="C10" s="68" t="s">
        <v>106</v>
      </c>
    </row>
    <row r="12" spans="1:8" ht="20.25">
      <c r="A12" s="125" t="s">
        <v>17</v>
      </c>
      <c r="B12" s="125"/>
      <c r="C12" s="125"/>
      <c r="D12" s="125"/>
      <c r="E12" s="125"/>
      <c r="F12" s="125"/>
      <c r="G12" s="125"/>
      <c r="H12" s="125"/>
    </row>
    <row r="13" spans="1:8" s="4" customFormat="1" ht="15">
      <c r="A13" s="3"/>
      <c r="B13" s="3"/>
      <c r="E13" s="5"/>
      <c r="F13" s="5"/>
      <c r="G13" s="5"/>
      <c r="H13" s="5"/>
    </row>
    <row r="14" spans="1:9" ht="15.75" customHeight="1">
      <c r="A14" s="119" t="s">
        <v>18</v>
      </c>
      <c r="B14" s="75"/>
      <c r="C14" s="121" t="s">
        <v>0</v>
      </c>
      <c r="D14" s="121" t="s">
        <v>81</v>
      </c>
      <c r="E14" s="116" t="s">
        <v>107</v>
      </c>
      <c r="F14" s="116" t="s">
        <v>108</v>
      </c>
      <c r="G14" s="116" t="s">
        <v>109</v>
      </c>
      <c r="H14" s="116" t="s">
        <v>33</v>
      </c>
      <c r="I14" s="116" t="s">
        <v>33</v>
      </c>
    </row>
    <row r="15" spans="1:9" ht="31.5" customHeight="1">
      <c r="A15" s="120"/>
      <c r="B15" s="81" t="s">
        <v>116</v>
      </c>
      <c r="C15" s="122"/>
      <c r="D15" s="122"/>
      <c r="E15" s="117"/>
      <c r="F15" s="117"/>
      <c r="G15" s="117"/>
      <c r="H15" s="117"/>
      <c r="I15" s="117"/>
    </row>
    <row r="16" spans="1:9" s="17" customFormat="1" ht="12">
      <c r="A16" s="124">
        <v>1</v>
      </c>
      <c r="B16" s="124"/>
      <c r="C16" s="124"/>
      <c r="D16" s="15">
        <v>2</v>
      </c>
      <c r="E16" s="16">
        <v>3</v>
      </c>
      <c r="F16" s="16">
        <v>4</v>
      </c>
      <c r="G16" s="16">
        <v>5</v>
      </c>
      <c r="H16" s="16" t="s">
        <v>34</v>
      </c>
      <c r="I16" s="16" t="s">
        <v>35</v>
      </c>
    </row>
    <row r="17" spans="1:9" ht="45">
      <c r="A17" s="49">
        <v>63</v>
      </c>
      <c r="B17" s="49"/>
      <c r="C17" s="50" t="s">
        <v>19</v>
      </c>
      <c r="D17" s="6">
        <f>SUM(D18+D22+D24+D27)</f>
        <v>121204</v>
      </c>
      <c r="E17" s="6">
        <f>SUM(E18+E22+E24+E27)</f>
        <v>300309</v>
      </c>
      <c r="F17" s="6">
        <f>SUM(F18+F22+F24+F27+F29)</f>
        <v>303131.27</v>
      </c>
      <c r="G17" s="6">
        <f>SUM(G18+G22+G24+G27)</f>
        <v>108845</v>
      </c>
      <c r="H17" s="6">
        <f>SUM(G17/D17*100)</f>
        <v>89.8031418105013</v>
      </c>
      <c r="I17" s="6">
        <f>SUM(G17/F17*100)</f>
        <v>35.906886148697225</v>
      </c>
    </row>
    <row r="18" spans="1:9" ht="45">
      <c r="A18" s="49">
        <v>632</v>
      </c>
      <c r="B18" s="49"/>
      <c r="C18" s="50" t="s">
        <v>82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ht="15">
      <c r="A19" s="49">
        <v>6321</v>
      </c>
      <c r="B19" s="49"/>
      <c r="C19" s="50" t="s">
        <v>97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</row>
    <row r="20" spans="1:9" ht="30">
      <c r="A20" s="45">
        <v>6323</v>
      </c>
      <c r="B20" s="45"/>
      <c r="C20" s="46" t="s">
        <v>83</v>
      </c>
      <c r="D20" s="48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ht="15">
      <c r="A21" s="45">
        <v>633</v>
      </c>
      <c r="B21" s="45">
        <v>501</v>
      </c>
      <c r="C21" s="46" t="s">
        <v>111</v>
      </c>
      <c r="D21" s="48">
        <v>0</v>
      </c>
      <c r="E21" s="6"/>
      <c r="F21" s="6">
        <v>0</v>
      </c>
      <c r="G21" s="6">
        <v>0</v>
      </c>
      <c r="H21" s="6">
        <v>0</v>
      </c>
      <c r="I21" s="6">
        <v>0</v>
      </c>
    </row>
    <row r="22" spans="1:9" ht="15.75" customHeight="1">
      <c r="A22" s="49">
        <v>634</v>
      </c>
      <c r="B22" s="49"/>
      <c r="C22" s="50" t="s">
        <v>84</v>
      </c>
      <c r="D22" s="51">
        <v>0</v>
      </c>
      <c r="E22" s="48">
        <v>0</v>
      </c>
      <c r="F22" s="28">
        <v>1991</v>
      </c>
      <c r="G22" s="48">
        <v>0</v>
      </c>
      <c r="H22" s="6">
        <v>0</v>
      </c>
      <c r="I22" s="6">
        <v>0</v>
      </c>
    </row>
    <row r="23" spans="1:9" ht="15.75" customHeight="1">
      <c r="A23" s="45">
        <v>6341</v>
      </c>
      <c r="B23" s="45"/>
      <c r="C23" s="46" t="s">
        <v>85</v>
      </c>
      <c r="D23" s="47">
        <v>0</v>
      </c>
      <c r="E23" s="48">
        <v>0</v>
      </c>
      <c r="F23" s="48">
        <v>0</v>
      </c>
      <c r="G23" s="48">
        <v>0</v>
      </c>
      <c r="H23" s="6">
        <v>0</v>
      </c>
      <c r="I23" s="6">
        <v>0</v>
      </c>
    </row>
    <row r="24" spans="1:9" ht="45">
      <c r="A24" s="49">
        <v>636</v>
      </c>
      <c r="B24" s="49"/>
      <c r="C24" s="50" t="s">
        <v>25</v>
      </c>
      <c r="D24" s="51">
        <f>SUM(D25:D26)</f>
        <v>120755</v>
      </c>
      <c r="E24" s="28">
        <f>SUM(E25:E26)</f>
        <v>299561</v>
      </c>
      <c r="F24" s="28">
        <f>SUM(F25:F26)</f>
        <v>300060.69</v>
      </c>
      <c r="G24" s="6">
        <f>SUM(G25:G26)</f>
        <v>108845</v>
      </c>
      <c r="H24" s="6">
        <f>SUM(G24/D24*100)</f>
        <v>90.13705436627882</v>
      </c>
      <c r="I24" s="6">
        <f aca="true" t="shared" si="0" ref="I24:I43">SUM(G24/F24*100)</f>
        <v>36.27432837003741</v>
      </c>
    </row>
    <row r="25" spans="1:9" ht="45">
      <c r="A25" s="45">
        <v>6361</v>
      </c>
      <c r="B25" s="45">
        <v>501</v>
      </c>
      <c r="C25" s="46" t="s">
        <v>86</v>
      </c>
      <c r="D25" s="47">
        <v>120755</v>
      </c>
      <c r="E25" s="48">
        <v>299561</v>
      </c>
      <c r="F25" s="48">
        <v>300060.69</v>
      </c>
      <c r="G25" s="48">
        <v>108845</v>
      </c>
      <c r="H25" s="6">
        <f>SUM(G25/D25*100)</f>
        <v>90.13705436627882</v>
      </c>
      <c r="I25" s="6">
        <f t="shared" si="0"/>
        <v>36.27432837003741</v>
      </c>
    </row>
    <row r="26" spans="1:9" ht="45">
      <c r="A26" s="45">
        <v>6362</v>
      </c>
      <c r="B26" s="45">
        <v>501</v>
      </c>
      <c r="C26" s="46" t="s">
        <v>100</v>
      </c>
      <c r="D26" s="47">
        <v>0</v>
      </c>
      <c r="E26" s="48">
        <v>0</v>
      </c>
      <c r="F26" s="48">
        <v>0</v>
      </c>
      <c r="G26" s="48">
        <v>0</v>
      </c>
      <c r="H26" s="6">
        <v>0</v>
      </c>
      <c r="I26" s="6">
        <v>0</v>
      </c>
    </row>
    <row r="27" spans="1:9" ht="30">
      <c r="A27" s="49">
        <v>639</v>
      </c>
      <c r="B27" s="49"/>
      <c r="C27" s="50" t="s">
        <v>87</v>
      </c>
      <c r="D27" s="51">
        <f>SUM(D28)</f>
        <v>449</v>
      </c>
      <c r="E27" s="28">
        <f>SUM(E28)</f>
        <v>748</v>
      </c>
      <c r="F27" s="28">
        <f>SUM(F28)</f>
        <v>747.77</v>
      </c>
      <c r="G27" s="6">
        <v>0</v>
      </c>
      <c r="H27" s="6">
        <f>SUM(G27/D27*100)</f>
        <v>0</v>
      </c>
      <c r="I27" s="6">
        <f t="shared" si="0"/>
        <v>0</v>
      </c>
    </row>
    <row r="28" spans="1:9" ht="60">
      <c r="A28" s="45">
        <v>6393</v>
      </c>
      <c r="B28" s="45">
        <v>54</v>
      </c>
      <c r="C28" s="46" t="s">
        <v>88</v>
      </c>
      <c r="D28" s="47">
        <v>449</v>
      </c>
      <c r="E28" s="48">
        <v>748</v>
      </c>
      <c r="F28" s="48">
        <v>747.77</v>
      </c>
      <c r="G28" s="48">
        <v>0</v>
      </c>
      <c r="H28" s="6">
        <f>SUM(G28/D28*100)</f>
        <v>0</v>
      </c>
      <c r="I28" s="6">
        <f t="shared" si="0"/>
        <v>0</v>
      </c>
    </row>
    <row r="29" spans="1:9" ht="15">
      <c r="A29" s="52">
        <v>64</v>
      </c>
      <c r="B29" s="52"/>
      <c r="C29" s="53" t="s">
        <v>110</v>
      </c>
      <c r="D29" s="54">
        <v>1211.76</v>
      </c>
      <c r="E29" s="48"/>
      <c r="F29" s="28">
        <v>331.81</v>
      </c>
      <c r="G29" s="48">
        <v>0.2</v>
      </c>
      <c r="H29" s="6">
        <f>SUM(G29/D29*100)</f>
        <v>0.01650491846570278</v>
      </c>
      <c r="I29" s="6">
        <f t="shared" si="0"/>
        <v>0.06027545884693048</v>
      </c>
    </row>
    <row r="30" spans="1:9" ht="60">
      <c r="A30" s="49">
        <v>65</v>
      </c>
      <c r="B30" s="49"/>
      <c r="C30" s="50" t="s">
        <v>89</v>
      </c>
      <c r="D30" s="51">
        <v>0</v>
      </c>
      <c r="E30" s="28">
        <v>0</v>
      </c>
      <c r="F30" s="28">
        <v>0</v>
      </c>
      <c r="G30" s="6">
        <v>45.47</v>
      </c>
      <c r="H30" s="6">
        <v>0</v>
      </c>
      <c r="I30" s="6">
        <v>0</v>
      </c>
    </row>
    <row r="31" spans="1:9" ht="15">
      <c r="A31" s="49">
        <v>652</v>
      </c>
      <c r="B31" s="49"/>
      <c r="C31" s="50" t="s">
        <v>24</v>
      </c>
      <c r="D31" s="47">
        <v>0</v>
      </c>
      <c r="E31" s="28">
        <v>0</v>
      </c>
      <c r="F31" s="28">
        <v>0</v>
      </c>
      <c r="G31" s="6">
        <v>45</v>
      </c>
      <c r="H31" s="6">
        <v>0</v>
      </c>
      <c r="I31" s="6">
        <v>0</v>
      </c>
    </row>
    <row r="32" spans="1:9" ht="15">
      <c r="A32" s="45">
        <v>6526</v>
      </c>
      <c r="B32" s="45"/>
      <c r="C32" s="46" t="s">
        <v>91</v>
      </c>
      <c r="D32" s="47">
        <v>0</v>
      </c>
      <c r="E32" s="48">
        <v>0</v>
      </c>
      <c r="F32" s="48">
        <v>0</v>
      </c>
      <c r="G32" s="48">
        <v>45</v>
      </c>
      <c r="H32" s="6">
        <v>0</v>
      </c>
      <c r="I32" s="6">
        <v>0</v>
      </c>
    </row>
    <row r="33" spans="1:9" ht="45">
      <c r="A33" s="49">
        <v>66</v>
      </c>
      <c r="B33" s="49"/>
      <c r="C33" s="50" t="s">
        <v>23</v>
      </c>
      <c r="D33" s="51">
        <v>0</v>
      </c>
      <c r="E33" s="28">
        <v>2654</v>
      </c>
      <c r="F33" s="28">
        <v>2654.46</v>
      </c>
      <c r="G33" s="6">
        <v>0</v>
      </c>
      <c r="H33" s="6">
        <v>0</v>
      </c>
      <c r="I33" s="6">
        <f t="shared" si="0"/>
        <v>0</v>
      </c>
    </row>
    <row r="34" spans="1:9" ht="30">
      <c r="A34" s="52">
        <v>661</v>
      </c>
      <c r="B34" s="52"/>
      <c r="C34" s="53" t="s">
        <v>22</v>
      </c>
      <c r="D34" s="54">
        <v>0</v>
      </c>
      <c r="E34" s="28">
        <v>0</v>
      </c>
      <c r="F34" s="28">
        <v>0</v>
      </c>
      <c r="G34" s="48">
        <v>0</v>
      </c>
      <c r="H34" s="6">
        <v>0</v>
      </c>
      <c r="I34" s="6">
        <v>0</v>
      </c>
    </row>
    <row r="35" spans="1:9" ht="15">
      <c r="A35" s="45">
        <v>6615</v>
      </c>
      <c r="B35" s="45"/>
      <c r="C35" s="46" t="s">
        <v>78</v>
      </c>
      <c r="D35" s="47">
        <v>0</v>
      </c>
      <c r="E35" s="48">
        <v>0</v>
      </c>
      <c r="F35" s="48">
        <v>0</v>
      </c>
      <c r="G35" s="48">
        <v>0</v>
      </c>
      <c r="H35" s="6">
        <v>0</v>
      </c>
      <c r="I35" s="6">
        <v>0</v>
      </c>
    </row>
    <row r="36" spans="1:11" s="37" customFormat="1" ht="30">
      <c r="A36" s="52">
        <v>663</v>
      </c>
      <c r="B36" s="52"/>
      <c r="C36" s="53" t="s">
        <v>99</v>
      </c>
      <c r="D36" s="54">
        <v>0</v>
      </c>
      <c r="E36" s="28">
        <v>2654</v>
      </c>
      <c r="F36" s="28">
        <v>0</v>
      </c>
      <c r="G36" s="28">
        <f>SUM(G37)</f>
        <v>0</v>
      </c>
      <c r="H36" s="28">
        <v>0</v>
      </c>
      <c r="I36" s="28">
        <v>0</v>
      </c>
      <c r="K36" s="44"/>
    </row>
    <row r="37" spans="1:9" ht="30">
      <c r="A37" s="45">
        <v>6632</v>
      </c>
      <c r="B37" s="45"/>
      <c r="C37" s="46" t="s">
        <v>98</v>
      </c>
      <c r="D37" s="47">
        <v>0</v>
      </c>
      <c r="E37" s="48">
        <v>0</v>
      </c>
      <c r="F37" s="48">
        <v>0</v>
      </c>
      <c r="G37" s="48">
        <v>0</v>
      </c>
      <c r="H37" s="6">
        <v>0</v>
      </c>
      <c r="I37" s="6">
        <v>0</v>
      </c>
    </row>
    <row r="38" spans="1:9" ht="45">
      <c r="A38" s="49">
        <v>67</v>
      </c>
      <c r="B38" s="49"/>
      <c r="C38" s="50" t="s">
        <v>20</v>
      </c>
      <c r="D38" s="51">
        <f>SUM(D39)</f>
        <v>16558</v>
      </c>
      <c r="E38" s="28">
        <f>SUM(E39)</f>
        <v>68525</v>
      </c>
      <c r="F38" s="28">
        <f>SUM(F39)</f>
        <v>64337.39</v>
      </c>
      <c r="G38" s="6">
        <f>SUM(G39)</f>
        <v>17649</v>
      </c>
      <c r="H38" s="6">
        <f>SUM(G38/D38*100)</f>
        <v>106.58896001932601</v>
      </c>
      <c r="I38" s="6">
        <f t="shared" si="0"/>
        <v>27.431948980211974</v>
      </c>
    </row>
    <row r="39" spans="1:9" ht="60">
      <c r="A39" s="49">
        <v>671</v>
      </c>
      <c r="B39" s="49"/>
      <c r="C39" s="50" t="s">
        <v>90</v>
      </c>
      <c r="D39" s="51">
        <f>SUM(D40+D41)</f>
        <v>16558</v>
      </c>
      <c r="E39" s="28">
        <f>SUM(E40+E41)</f>
        <v>68525</v>
      </c>
      <c r="F39" s="28">
        <f>SUM(F40+F41+F42)</f>
        <v>64337.39</v>
      </c>
      <c r="G39" s="6">
        <f>SUM(G40+G41)</f>
        <v>17649</v>
      </c>
      <c r="H39" s="6">
        <f>SUM(G39/D39*100)</f>
        <v>106.58896001932601</v>
      </c>
      <c r="I39" s="6">
        <f t="shared" si="0"/>
        <v>27.431948980211974</v>
      </c>
    </row>
    <row r="40" spans="1:9" ht="45">
      <c r="A40" s="45">
        <v>67111</v>
      </c>
      <c r="B40" s="45">
        <v>12</v>
      </c>
      <c r="C40" s="46" t="s">
        <v>21</v>
      </c>
      <c r="D40" s="47">
        <v>16558</v>
      </c>
      <c r="E40" s="48">
        <v>61961</v>
      </c>
      <c r="F40" s="48">
        <v>61962</v>
      </c>
      <c r="G40" s="48">
        <v>17649</v>
      </c>
      <c r="H40" s="6">
        <f>SUM(G40/D40*100)</f>
        <v>106.58896001932601</v>
      </c>
      <c r="I40" s="6">
        <f t="shared" si="0"/>
        <v>28.48358671443788</v>
      </c>
    </row>
    <row r="41" spans="1:9" ht="45">
      <c r="A41" s="45">
        <v>67111</v>
      </c>
      <c r="B41" s="45">
        <v>11</v>
      </c>
      <c r="C41" s="46" t="s">
        <v>124</v>
      </c>
      <c r="D41" s="47">
        <v>0</v>
      </c>
      <c r="E41" s="48">
        <v>6564</v>
      </c>
      <c r="F41" s="48">
        <v>1029.39</v>
      </c>
      <c r="G41" s="48">
        <v>0</v>
      </c>
      <c r="H41" s="6">
        <v>0</v>
      </c>
      <c r="I41" s="6">
        <f t="shared" si="0"/>
        <v>0</v>
      </c>
    </row>
    <row r="42" spans="1:9" ht="30">
      <c r="A42" s="45">
        <v>6711</v>
      </c>
      <c r="B42" s="45">
        <v>17</v>
      </c>
      <c r="C42" s="46" t="s">
        <v>125</v>
      </c>
      <c r="D42" s="47">
        <v>0</v>
      </c>
      <c r="E42" s="48"/>
      <c r="F42" s="48">
        <v>1346</v>
      </c>
      <c r="G42" s="48">
        <v>0</v>
      </c>
      <c r="H42" s="35">
        <v>0</v>
      </c>
      <c r="I42" s="6">
        <f t="shared" si="0"/>
        <v>0</v>
      </c>
    </row>
    <row r="43" spans="1:12" s="11" customFormat="1" ht="18.75" customHeight="1">
      <c r="A43" s="123" t="s">
        <v>62</v>
      </c>
      <c r="B43" s="123"/>
      <c r="C43" s="123"/>
      <c r="D43" s="23">
        <f>SUM(D17+D29+D30+D33+D38)</f>
        <v>138973.76</v>
      </c>
      <c r="E43" s="23">
        <f>SUM(E17+E30+E33+E38+E36)</f>
        <v>374142</v>
      </c>
      <c r="F43" s="23">
        <f>SUM(F17+F30+F33+F38+F36)</f>
        <v>370123.12000000005</v>
      </c>
      <c r="G43" s="23">
        <f>SUM(G17+G30+G33+G38)</f>
        <v>126539.47</v>
      </c>
      <c r="H43" s="35">
        <f>SUM(G43/D43*100)</f>
        <v>91.0527785964775</v>
      </c>
      <c r="I43" s="6">
        <f t="shared" si="0"/>
        <v>34.18848030893071</v>
      </c>
      <c r="L43" s="32"/>
    </row>
    <row r="44" spans="1:12" s="11" customFormat="1" ht="18.75" customHeight="1">
      <c r="A44" s="69"/>
      <c r="B44" s="69"/>
      <c r="C44" s="69"/>
      <c r="D44" s="70"/>
      <c r="E44" s="70"/>
      <c r="F44" s="70"/>
      <c r="G44" s="70"/>
      <c r="H44" s="34"/>
      <c r="I44" s="8"/>
      <c r="L44" s="71"/>
    </row>
    <row r="45" spans="1:12" s="11" customFormat="1" ht="18.75" customHeight="1">
      <c r="A45" s="69"/>
      <c r="B45" s="69"/>
      <c r="C45" s="69"/>
      <c r="D45" s="70"/>
      <c r="E45" s="70"/>
      <c r="F45" s="70"/>
      <c r="G45" s="70"/>
      <c r="H45" s="8"/>
      <c r="I45" s="8"/>
      <c r="L45" s="71"/>
    </row>
    <row r="46" spans="1:12" s="11" customFormat="1" ht="0" customHeight="1" hidden="1">
      <c r="A46" s="69"/>
      <c r="B46" s="69"/>
      <c r="C46" s="69"/>
      <c r="D46" s="70"/>
      <c r="E46" s="70"/>
      <c r="F46" s="70"/>
      <c r="G46" s="70"/>
      <c r="H46" s="8"/>
      <c r="I46" s="8"/>
      <c r="L46" s="71"/>
    </row>
    <row r="47" spans="1:12" s="11" customFormat="1" ht="0.75" customHeight="1" hidden="1">
      <c r="A47" s="69"/>
      <c r="B47" s="69"/>
      <c r="C47" s="69"/>
      <c r="D47" s="70"/>
      <c r="E47" s="70"/>
      <c r="F47" s="70"/>
      <c r="G47" s="70"/>
      <c r="H47" s="8"/>
      <c r="I47" s="8"/>
      <c r="L47" s="71"/>
    </row>
    <row r="48" spans="1:12" s="11" customFormat="1" ht="18" customHeight="1" hidden="1">
      <c r="A48" s="69"/>
      <c r="B48" s="69"/>
      <c r="C48" s="69"/>
      <c r="D48" s="70"/>
      <c r="E48" s="70"/>
      <c r="F48" s="70"/>
      <c r="G48" s="70"/>
      <c r="H48" s="8"/>
      <c r="I48" s="8"/>
      <c r="L48" s="71"/>
    </row>
    <row r="49" spans="1:12" s="11" customFormat="1" ht="18" customHeight="1" hidden="1">
      <c r="A49" s="69"/>
      <c r="B49" s="69"/>
      <c r="C49" s="69"/>
      <c r="D49" s="70"/>
      <c r="E49" s="70"/>
      <c r="F49" s="70"/>
      <c r="G49" s="70"/>
      <c r="H49" s="8"/>
      <c r="I49" s="8"/>
      <c r="L49" s="71"/>
    </row>
    <row r="50" spans="1:12" s="11" customFormat="1" ht="18" customHeight="1" hidden="1">
      <c r="A50" s="69"/>
      <c r="B50" s="69"/>
      <c r="C50" s="69"/>
      <c r="D50" s="70"/>
      <c r="E50" s="70"/>
      <c r="F50" s="70"/>
      <c r="G50" s="70"/>
      <c r="H50" s="8"/>
      <c r="I50" s="8"/>
      <c r="L50" s="71"/>
    </row>
    <row r="51" spans="1:12" s="11" customFormat="1" ht="18" customHeight="1" hidden="1">
      <c r="A51" s="69"/>
      <c r="B51" s="69"/>
      <c r="C51" s="69"/>
      <c r="D51" s="70"/>
      <c r="E51" s="70"/>
      <c r="F51" s="70"/>
      <c r="G51" s="70"/>
      <c r="H51" s="8"/>
      <c r="I51" s="8"/>
      <c r="L51" s="71"/>
    </row>
    <row r="52" spans="1:12" s="11" customFormat="1" ht="18" customHeight="1" hidden="1">
      <c r="A52" s="69"/>
      <c r="B52" s="69"/>
      <c r="C52" s="69"/>
      <c r="D52" s="70"/>
      <c r="E52" s="70"/>
      <c r="F52" s="70"/>
      <c r="G52" s="70"/>
      <c r="H52" s="8"/>
      <c r="I52" s="8"/>
      <c r="L52" s="71"/>
    </row>
    <row r="53" spans="1:12" s="11" customFormat="1" ht="18" customHeight="1" hidden="1">
      <c r="A53" s="69"/>
      <c r="B53" s="69"/>
      <c r="C53" s="69"/>
      <c r="D53" s="70"/>
      <c r="E53" s="70"/>
      <c r="F53" s="70"/>
      <c r="G53" s="70"/>
      <c r="H53" s="8"/>
      <c r="I53" s="8"/>
      <c r="L53" s="71"/>
    </row>
    <row r="54" spans="1:12" s="11" customFormat="1" ht="18" customHeight="1" hidden="1">
      <c r="A54" s="69"/>
      <c r="B54" s="69"/>
      <c r="C54" s="69"/>
      <c r="D54" s="70"/>
      <c r="E54" s="70"/>
      <c r="F54" s="70"/>
      <c r="G54" s="70"/>
      <c r="H54" s="8"/>
      <c r="I54" s="8"/>
      <c r="L54" s="71"/>
    </row>
    <row r="55" spans="1:12" s="11" customFormat="1" ht="18" customHeight="1" hidden="1">
      <c r="A55" s="69"/>
      <c r="B55" s="69"/>
      <c r="C55" s="69"/>
      <c r="D55" s="70"/>
      <c r="E55" s="70"/>
      <c r="F55" s="70"/>
      <c r="G55" s="70"/>
      <c r="H55" s="8"/>
      <c r="I55" s="8"/>
      <c r="L55" s="71"/>
    </row>
    <row r="56" spans="1:12" s="11" customFormat="1" ht="18" customHeight="1" hidden="1">
      <c r="A56" s="69"/>
      <c r="B56" s="69"/>
      <c r="C56" s="69"/>
      <c r="D56" s="70"/>
      <c r="E56" s="70"/>
      <c r="F56" s="70"/>
      <c r="G56" s="70"/>
      <c r="H56" s="8"/>
      <c r="I56" s="8"/>
      <c r="L56" s="71"/>
    </row>
    <row r="57" spans="1:12" s="11" customFormat="1" ht="18" customHeight="1" hidden="1">
      <c r="A57" s="69"/>
      <c r="B57" s="69"/>
      <c r="C57" s="69"/>
      <c r="D57" s="70"/>
      <c r="E57" s="70"/>
      <c r="F57" s="70"/>
      <c r="G57" s="70"/>
      <c r="H57" s="8"/>
      <c r="I57" s="8"/>
      <c r="L57" s="71"/>
    </row>
    <row r="58" spans="1:9" ht="15">
      <c r="A58" s="7"/>
      <c r="B58" s="7"/>
      <c r="C58" s="7"/>
      <c r="D58" s="22"/>
      <c r="E58" s="22"/>
      <c r="F58" s="22"/>
      <c r="G58" s="22"/>
      <c r="H58" s="8"/>
      <c r="I58" s="8"/>
    </row>
    <row r="59" ht="14.25" customHeight="1"/>
    <row r="60" spans="1:9" s="26" customFormat="1" ht="28.5" customHeight="1">
      <c r="A60" s="125" t="s">
        <v>16</v>
      </c>
      <c r="B60" s="125"/>
      <c r="C60" s="125"/>
      <c r="D60" s="125"/>
      <c r="E60" s="125"/>
      <c r="F60" s="125"/>
      <c r="G60" s="125"/>
      <c r="H60" s="125"/>
      <c r="I60" s="33"/>
    </row>
    <row r="61" spans="1:9" s="26" customFormat="1" ht="15" customHeight="1">
      <c r="A61" s="119" t="s">
        <v>36</v>
      </c>
      <c r="B61" s="75"/>
      <c r="C61" s="121" t="s">
        <v>0</v>
      </c>
      <c r="D61" s="121" t="s">
        <v>81</v>
      </c>
      <c r="E61" s="116" t="s">
        <v>80</v>
      </c>
      <c r="F61" s="116" t="s">
        <v>108</v>
      </c>
      <c r="G61" s="116" t="s">
        <v>109</v>
      </c>
      <c r="H61" s="116" t="s">
        <v>33</v>
      </c>
      <c r="I61" s="116" t="s">
        <v>33</v>
      </c>
    </row>
    <row r="62" spans="1:9" s="26" customFormat="1" ht="33.75" customHeight="1">
      <c r="A62" s="120"/>
      <c r="B62" s="76" t="s">
        <v>116</v>
      </c>
      <c r="C62" s="122"/>
      <c r="D62" s="122"/>
      <c r="E62" s="117"/>
      <c r="F62" s="117"/>
      <c r="G62" s="117"/>
      <c r="H62" s="117"/>
      <c r="I62" s="117"/>
    </row>
    <row r="63" spans="1:9" s="26" customFormat="1" ht="15" customHeight="1">
      <c r="A63" s="118">
        <v>1</v>
      </c>
      <c r="B63" s="118"/>
      <c r="C63" s="118"/>
      <c r="D63" s="24">
        <v>2</v>
      </c>
      <c r="E63" s="25">
        <v>3</v>
      </c>
      <c r="F63" s="25">
        <v>4</v>
      </c>
      <c r="G63" s="25">
        <v>5</v>
      </c>
      <c r="H63" s="25" t="s">
        <v>34</v>
      </c>
      <c r="I63" s="25" t="s">
        <v>35</v>
      </c>
    </row>
    <row r="64" spans="1:9" s="27" customFormat="1" ht="15" customHeight="1">
      <c r="A64" s="55">
        <v>31</v>
      </c>
      <c r="B64" s="55"/>
      <c r="C64" s="56" t="s">
        <v>1</v>
      </c>
      <c r="D64" s="28">
        <f>SUM(D65+D69+D71)</f>
        <v>104356.06999999999</v>
      </c>
      <c r="E64" s="28">
        <f>SUM(E65+E69+E71)</f>
        <v>4767370</v>
      </c>
      <c r="F64" s="28">
        <f>SUM(F65+F69+F71)</f>
        <v>278054</v>
      </c>
      <c r="G64" s="28">
        <f>SUM(G65+G69+G71)</f>
        <v>94246.49</v>
      </c>
      <c r="H64" s="28">
        <f>SUM(G64/D64*100)</f>
        <v>90.31241785935404</v>
      </c>
      <c r="I64" s="43">
        <f>SUM(G64/F64*100)</f>
        <v>33.89503118099363</v>
      </c>
    </row>
    <row r="65" spans="1:9" s="27" customFormat="1" ht="15" customHeight="1">
      <c r="A65" s="55">
        <v>311</v>
      </c>
      <c r="B65" s="55"/>
      <c r="C65" s="56" t="s">
        <v>2</v>
      </c>
      <c r="D65" s="28">
        <f>SUM(D66:D68)</f>
        <v>90255.09</v>
      </c>
      <c r="E65" s="28">
        <f>SUM(E66:E68)</f>
        <v>3942000</v>
      </c>
      <c r="F65" s="28">
        <f>SUM(F66:F68)</f>
        <v>238901</v>
      </c>
      <c r="G65" s="28">
        <f>SUM(G66:G68)</f>
        <v>77122.37000000001</v>
      </c>
      <c r="H65" s="28">
        <f aca="true" t="shared" si="1" ref="H65:H124">SUM(G65/D65*100)</f>
        <v>85.44933033693725</v>
      </c>
      <c r="I65" s="43">
        <f aca="true" t="shared" si="2" ref="I65:I124">SUM(G65/F65*100)</f>
        <v>32.28214616096208</v>
      </c>
    </row>
    <row r="66" spans="1:9" s="26" customFormat="1" ht="15" customHeight="1">
      <c r="A66" s="57">
        <v>3111</v>
      </c>
      <c r="B66" s="57">
        <v>501</v>
      </c>
      <c r="C66" s="46" t="s">
        <v>37</v>
      </c>
      <c r="D66" s="58">
        <v>90255.09</v>
      </c>
      <c r="E66" s="58">
        <v>3902000</v>
      </c>
      <c r="F66" s="58">
        <v>238901</v>
      </c>
      <c r="G66" s="58">
        <v>74874.86</v>
      </c>
      <c r="H66" s="28">
        <f t="shared" si="1"/>
        <v>82.95915499059389</v>
      </c>
      <c r="I66" s="43">
        <f t="shared" si="2"/>
        <v>31.341375716300895</v>
      </c>
    </row>
    <row r="67" spans="1:9" s="26" customFormat="1" ht="15" customHeight="1">
      <c r="A67" s="57">
        <v>3113</v>
      </c>
      <c r="B67" s="57">
        <v>501</v>
      </c>
      <c r="C67" s="46" t="s">
        <v>92</v>
      </c>
      <c r="D67" s="58">
        <v>0</v>
      </c>
      <c r="E67" s="58">
        <v>10000</v>
      </c>
      <c r="F67" s="58">
        <v>0</v>
      </c>
      <c r="G67" s="58">
        <v>170.77</v>
      </c>
      <c r="H67" s="28">
        <v>0</v>
      </c>
      <c r="I67" s="43">
        <v>0</v>
      </c>
    </row>
    <row r="68" spans="1:9" s="26" customFormat="1" ht="15" customHeight="1">
      <c r="A68" s="57">
        <v>3114</v>
      </c>
      <c r="B68" s="57">
        <v>501</v>
      </c>
      <c r="C68" s="46" t="s">
        <v>93</v>
      </c>
      <c r="D68" s="58">
        <v>0</v>
      </c>
      <c r="E68" s="58">
        <v>30000</v>
      </c>
      <c r="F68" s="58">
        <v>0</v>
      </c>
      <c r="G68" s="58">
        <v>2076.74</v>
      </c>
      <c r="H68" s="28">
        <v>0</v>
      </c>
      <c r="I68" s="43">
        <v>0</v>
      </c>
    </row>
    <row r="69" spans="1:9" s="27" customFormat="1" ht="15">
      <c r="A69" s="55">
        <v>312</v>
      </c>
      <c r="B69" s="55"/>
      <c r="C69" s="56" t="s">
        <v>3</v>
      </c>
      <c r="D69" s="28">
        <f>SUM(D70)</f>
        <v>0</v>
      </c>
      <c r="E69" s="28">
        <f>SUM(E70)</f>
        <v>165200</v>
      </c>
      <c r="F69" s="28">
        <v>0</v>
      </c>
      <c r="G69" s="28">
        <f>SUM(G70)</f>
        <v>4387.51</v>
      </c>
      <c r="H69" s="28">
        <v>0</v>
      </c>
      <c r="I69" s="43">
        <v>0</v>
      </c>
    </row>
    <row r="70" spans="1:9" s="26" customFormat="1" ht="15">
      <c r="A70" s="57" t="s">
        <v>47</v>
      </c>
      <c r="B70" s="57">
        <v>501</v>
      </c>
      <c r="C70" s="59" t="s">
        <v>3</v>
      </c>
      <c r="D70" s="58">
        <v>0</v>
      </c>
      <c r="E70" s="58">
        <v>165200</v>
      </c>
      <c r="F70" s="58">
        <v>0</v>
      </c>
      <c r="G70" s="58">
        <v>4387.51</v>
      </c>
      <c r="H70" s="28">
        <v>0</v>
      </c>
      <c r="I70" s="43">
        <v>0</v>
      </c>
    </row>
    <row r="71" spans="1:9" s="27" customFormat="1" ht="15">
      <c r="A71" s="55">
        <v>313</v>
      </c>
      <c r="B71" s="55"/>
      <c r="C71" s="56" t="s">
        <v>4</v>
      </c>
      <c r="D71" s="28">
        <f>SUM(D72:D72)</f>
        <v>14100.98</v>
      </c>
      <c r="E71" s="28">
        <f>SUM(E72:E72)</f>
        <v>660170</v>
      </c>
      <c r="F71" s="28">
        <f>SUM(F72)</f>
        <v>39153</v>
      </c>
      <c r="G71" s="28">
        <f>SUM(G72:G72)</f>
        <v>12736.61</v>
      </c>
      <c r="H71" s="28">
        <f t="shared" si="1"/>
        <v>90.32428951746617</v>
      </c>
      <c r="I71" s="43">
        <f t="shared" si="2"/>
        <v>32.53035527290374</v>
      </c>
    </row>
    <row r="72" spans="1:9" s="26" customFormat="1" ht="30">
      <c r="A72" s="57">
        <v>3132</v>
      </c>
      <c r="B72" s="57">
        <v>501</v>
      </c>
      <c r="C72" s="59" t="s">
        <v>38</v>
      </c>
      <c r="D72" s="58">
        <v>14100.98</v>
      </c>
      <c r="E72" s="58">
        <v>660170</v>
      </c>
      <c r="F72" s="58">
        <v>39153</v>
      </c>
      <c r="G72" s="58">
        <v>12736.61</v>
      </c>
      <c r="H72" s="28">
        <f t="shared" si="1"/>
        <v>90.32428951746617</v>
      </c>
      <c r="I72" s="43">
        <f t="shared" si="2"/>
        <v>32.53035527290374</v>
      </c>
    </row>
    <row r="73" spans="1:9" s="27" customFormat="1" ht="15">
      <c r="A73" s="55">
        <v>32</v>
      </c>
      <c r="B73" s="55"/>
      <c r="C73" s="56" t="s">
        <v>5</v>
      </c>
      <c r="D73" s="28">
        <f>SUM(D74+D79+D89+D98)</f>
        <v>26511.25</v>
      </c>
      <c r="E73" s="28">
        <f>SUM(E74+E79+E89+E98)</f>
        <v>1009124</v>
      </c>
      <c r="F73" s="28">
        <f>SUM(F74+F79+F89+F98)</f>
        <v>49095.59999999999</v>
      </c>
      <c r="G73" s="28">
        <f>SUM(G74+G79+G89+G98)</f>
        <v>25909.77</v>
      </c>
      <c r="H73" s="28">
        <f t="shared" si="1"/>
        <v>97.73122730916121</v>
      </c>
      <c r="I73" s="43">
        <f t="shared" si="2"/>
        <v>52.7741182509227</v>
      </c>
    </row>
    <row r="74" spans="1:9" s="27" customFormat="1" ht="15">
      <c r="A74" s="55">
        <v>321</v>
      </c>
      <c r="B74" s="55"/>
      <c r="C74" s="56" t="s">
        <v>6</v>
      </c>
      <c r="D74" s="28">
        <f>SUM(D75:D78)</f>
        <v>17077.8</v>
      </c>
      <c r="E74" s="28">
        <f>SUM(E75:E78)</f>
        <v>195200</v>
      </c>
      <c r="F74" s="28">
        <v>5200</v>
      </c>
      <c r="G74" s="28">
        <f>SUM(G75:G78)</f>
        <v>15409.69</v>
      </c>
      <c r="H74" s="28">
        <f t="shared" si="1"/>
        <v>90.2322898734029</v>
      </c>
      <c r="I74" s="43">
        <f t="shared" si="2"/>
        <v>296.3401923076923</v>
      </c>
    </row>
    <row r="75" spans="1:9" s="26" customFormat="1" ht="15">
      <c r="A75" s="57" t="s">
        <v>39</v>
      </c>
      <c r="B75" s="57">
        <v>12</v>
      </c>
      <c r="C75" s="59" t="s">
        <v>40</v>
      </c>
      <c r="D75" s="58">
        <v>761.01</v>
      </c>
      <c r="E75" s="58">
        <v>40400</v>
      </c>
      <c r="F75" s="58">
        <v>3900</v>
      </c>
      <c r="G75" s="58">
        <v>958.39</v>
      </c>
      <c r="H75" s="28">
        <f t="shared" si="1"/>
        <v>125.93658427615932</v>
      </c>
      <c r="I75" s="43">
        <f t="shared" si="2"/>
        <v>24.574102564102564</v>
      </c>
    </row>
    <row r="76" spans="1:9" s="26" customFormat="1" ht="30">
      <c r="A76" s="57" t="s">
        <v>41</v>
      </c>
      <c r="B76" s="57">
        <v>501</v>
      </c>
      <c r="C76" s="59" t="s">
        <v>7</v>
      </c>
      <c r="D76" s="58">
        <v>16018.16</v>
      </c>
      <c r="E76" s="58">
        <v>126800</v>
      </c>
      <c r="F76" s="58">
        <v>21235.65</v>
      </c>
      <c r="G76" s="58">
        <v>13026.54</v>
      </c>
      <c r="H76" s="28">
        <f t="shared" si="1"/>
        <v>81.32357274493451</v>
      </c>
      <c r="I76" s="43">
        <f t="shared" si="2"/>
        <v>61.34278913054227</v>
      </c>
    </row>
    <row r="77" spans="1:9" s="26" customFormat="1" ht="30">
      <c r="A77" s="57">
        <v>3213</v>
      </c>
      <c r="B77" s="57">
        <v>12</v>
      </c>
      <c r="C77" s="59" t="s">
        <v>65</v>
      </c>
      <c r="D77" s="58">
        <v>298.63</v>
      </c>
      <c r="E77" s="58">
        <v>28000</v>
      </c>
      <c r="F77" s="58">
        <v>1300</v>
      </c>
      <c r="G77" s="58">
        <v>562.5</v>
      </c>
      <c r="H77" s="28">
        <f t="shared" si="1"/>
        <v>188.3601781468707</v>
      </c>
      <c r="I77" s="43">
        <f t="shared" si="2"/>
        <v>43.269230769230774</v>
      </c>
    </row>
    <row r="78" spans="1:9" s="26" customFormat="1" ht="30">
      <c r="A78" s="57">
        <v>3214</v>
      </c>
      <c r="B78" s="57">
        <v>12</v>
      </c>
      <c r="C78" s="59" t="s">
        <v>66</v>
      </c>
      <c r="D78" s="58">
        <v>0</v>
      </c>
      <c r="E78" s="58">
        <v>0</v>
      </c>
      <c r="F78" s="58">
        <f>SUM(E78)</f>
        <v>0</v>
      </c>
      <c r="G78" s="58">
        <v>862.26</v>
      </c>
      <c r="H78" s="28">
        <v>0</v>
      </c>
      <c r="I78" s="43">
        <v>0</v>
      </c>
    </row>
    <row r="79" spans="1:9" s="27" customFormat="1" ht="15">
      <c r="A79" s="55">
        <v>322</v>
      </c>
      <c r="B79" s="55"/>
      <c r="C79" s="56" t="s">
        <v>8</v>
      </c>
      <c r="D79" s="28">
        <f>SUM(D80:D88)</f>
        <v>2273.37</v>
      </c>
      <c r="E79" s="28">
        <f>SUM(E80:E88)</f>
        <v>521865</v>
      </c>
      <c r="F79" s="28">
        <f>SUM(F80:F88)</f>
        <v>21408.16</v>
      </c>
      <c r="G79" s="28">
        <f>SUM(G80:G88)</f>
        <v>4376.5599999999995</v>
      </c>
      <c r="H79" s="28">
        <f t="shared" si="1"/>
        <v>192.5141969850926</v>
      </c>
      <c r="I79" s="43">
        <f t="shared" si="2"/>
        <v>20.443419705383363</v>
      </c>
    </row>
    <row r="80" spans="1:9" s="26" customFormat="1" ht="30">
      <c r="A80" s="57" t="s">
        <v>42</v>
      </c>
      <c r="B80" s="57">
        <v>12</v>
      </c>
      <c r="C80" s="59" t="s">
        <v>9</v>
      </c>
      <c r="D80" s="58">
        <v>344.17</v>
      </c>
      <c r="E80" s="58">
        <v>95085</v>
      </c>
      <c r="F80" s="58">
        <v>2850</v>
      </c>
      <c r="G80" s="58">
        <v>1852.13</v>
      </c>
      <c r="H80" s="28">
        <f t="shared" si="1"/>
        <v>538.143940494523</v>
      </c>
      <c r="I80" s="43">
        <f t="shared" si="2"/>
        <v>64.98701754385965</v>
      </c>
    </row>
    <row r="81" spans="1:9" s="26" customFormat="1" ht="15">
      <c r="A81" s="57">
        <v>3222</v>
      </c>
      <c r="B81" s="57">
        <v>12</v>
      </c>
      <c r="C81" s="59" t="s">
        <v>67</v>
      </c>
      <c r="D81" s="58">
        <v>735.78</v>
      </c>
      <c r="E81" s="58">
        <v>152000</v>
      </c>
      <c r="F81" s="58">
        <v>300</v>
      </c>
      <c r="G81" s="58">
        <v>1483.29</v>
      </c>
      <c r="H81" s="28">
        <f t="shared" si="1"/>
        <v>201.5942265351056</v>
      </c>
      <c r="I81" s="43">
        <f t="shared" si="2"/>
        <v>494.43</v>
      </c>
    </row>
    <row r="82" spans="1:9" s="26" customFormat="1" ht="15">
      <c r="A82" s="57">
        <v>3222</v>
      </c>
      <c r="B82" s="57">
        <v>501</v>
      </c>
      <c r="C82" s="59" t="s">
        <v>67</v>
      </c>
      <c r="D82" s="58">
        <v>0</v>
      </c>
      <c r="E82" s="58"/>
      <c r="F82" s="58">
        <v>500</v>
      </c>
      <c r="G82" s="58">
        <v>0</v>
      </c>
      <c r="H82" s="28">
        <v>0</v>
      </c>
      <c r="I82" s="43">
        <f t="shared" si="2"/>
        <v>0</v>
      </c>
    </row>
    <row r="83" spans="1:9" s="26" customFormat="1" ht="15">
      <c r="A83" s="57">
        <v>3222</v>
      </c>
      <c r="B83" s="57">
        <v>11</v>
      </c>
      <c r="C83" s="59" t="s">
        <v>67</v>
      </c>
      <c r="D83" s="58">
        <v>0</v>
      </c>
      <c r="E83" s="58"/>
      <c r="F83" s="58">
        <v>1029.39</v>
      </c>
      <c r="G83" s="58">
        <v>0</v>
      </c>
      <c r="H83" s="28">
        <v>0</v>
      </c>
      <c r="I83" s="43">
        <f t="shared" si="2"/>
        <v>0</v>
      </c>
    </row>
    <row r="84" spans="1:9" s="26" customFormat="1" ht="15">
      <c r="A84" s="57">
        <v>3222</v>
      </c>
      <c r="B84" s="57">
        <v>54</v>
      </c>
      <c r="C84" s="59" t="s">
        <v>67</v>
      </c>
      <c r="D84" s="58">
        <v>0</v>
      </c>
      <c r="E84" s="58"/>
      <c r="F84" s="58">
        <v>747.77</v>
      </c>
      <c r="G84" s="58">
        <v>0</v>
      </c>
      <c r="H84" s="28"/>
      <c r="I84" s="43">
        <f t="shared" si="2"/>
        <v>0</v>
      </c>
    </row>
    <row r="85" spans="1:9" s="26" customFormat="1" ht="15">
      <c r="A85" s="57" t="s">
        <v>43</v>
      </c>
      <c r="B85" s="57">
        <v>12</v>
      </c>
      <c r="C85" s="59" t="s">
        <v>44</v>
      </c>
      <c r="D85" s="58">
        <v>480.61</v>
      </c>
      <c r="E85" s="58">
        <v>234000</v>
      </c>
      <c r="F85" s="58">
        <v>12331</v>
      </c>
      <c r="G85" s="58">
        <v>433.99</v>
      </c>
      <c r="H85" s="28">
        <f t="shared" si="1"/>
        <v>90.29982730280268</v>
      </c>
      <c r="I85" s="43">
        <f t="shared" si="2"/>
        <v>3.519503689887276</v>
      </c>
    </row>
    <row r="86" spans="1:9" s="26" customFormat="1" ht="30">
      <c r="A86" s="57" t="s">
        <v>45</v>
      </c>
      <c r="B86" s="57">
        <v>12</v>
      </c>
      <c r="C86" s="59" t="s">
        <v>46</v>
      </c>
      <c r="D86" s="58">
        <v>207.81</v>
      </c>
      <c r="E86" s="58">
        <v>23000</v>
      </c>
      <c r="F86" s="58">
        <v>1500</v>
      </c>
      <c r="G86" s="58">
        <v>155.15</v>
      </c>
      <c r="H86" s="28">
        <f t="shared" si="1"/>
        <v>74.65954477647851</v>
      </c>
      <c r="I86" s="43">
        <f t="shared" si="2"/>
        <v>10.343333333333334</v>
      </c>
    </row>
    <row r="87" spans="1:9" s="26" customFormat="1" ht="15">
      <c r="A87" s="57">
        <v>3225</v>
      </c>
      <c r="B87" s="57">
        <v>12</v>
      </c>
      <c r="C87" s="59" t="s">
        <v>68</v>
      </c>
      <c r="D87" s="58">
        <v>505</v>
      </c>
      <c r="E87" s="58">
        <v>14780</v>
      </c>
      <c r="F87" s="58">
        <v>2050</v>
      </c>
      <c r="G87" s="58">
        <v>452</v>
      </c>
      <c r="H87" s="28">
        <f t="shared" si="1"/>
        <v>89.50495049504951</v>
      </c>
      <c r="I87" s="43">
        <f t="shared" si="2"/>
        <v>22.04878048780488</v>
      </c>
    </row>
    <row r="88" spans="1:9" s="26" customFormat="1" ht="30">
      <c r="A88" s="57">
        <v>3227</v>
      </c>
      <c r="B88" s="57">
        <v>12</v>
      </c>
      <c r="C88" s="59" t="s">
        <v>69</v>
      </c>
      <c r="D88" s="58">
        <v>0</v>
      </c>
      <c r="E88" s="58">
        <v>3000</v>
      </c>
      <c r="F88" s="58">
        <v>100</v>
      </c>
      <c r="G88" s="58">
        <v>0</v>
      </c>
      <c r="H88" s="28">
        <v>0</v>
      </c>
      <c r="I88" s="43">
        <f t="shared" si="2"/>
        <v>0</v>
      </c>
    </row>
    <row r="89" spans="1:9" s="27" customFormat="1" ht="15">
      <c r="A89" s="55">
        <v>323</v>
      </c>
      <c r="B89" s="55"/>
      <c r="C89" s="56" t="s">
        <v>10</v>
      </c>
      <c r="D89" s="28">
        <f>SUM(D90:D97)</f>
        <v>6368.25</v>
      </c>
      <c r="E89" s="28">
        <f>SUM(E90:E96)</f>
        <v>225759</v>
      </c>
      <c r="F89" s="28">
        <f>SUM(F90:F97)</f>
        <v>17196.6</v>
      </c>
      <c r="G89" s="28">
        <f>SUM(G90:G96)</f>
        <v>4746.04</v>
      </c>
      <c r="H89" s="28">
        <f t="shared" si="1"/>
        <v>74.52659678875673</v>
      </c>
      <c r="I89" s="43">
        <f t="shared" si="2"/>
        <v>27.598711373178418</v>
      </c>
    </row>
    <row r="90" spans="1:9" s="26" customFormat="1" ht="30">
      <c r="A90" s="57" t="s">
        <v>48</v>
      </c>
      <c r="B90" s="57">
        <v>12</v>
      </c>
      <c r="C90" s="59" t="s">
        <v>49</v>
      </c>
      <c r="D90" s="58">
        <v>692.3</v>
      </c>
      <c r="E90" s="58">
        <v>18345</v>
      </c>
      <c r="F90" s="58">
        <v>2500</v>
      </c>
      <c r="G90" s="58">
        <v>315.47</v>
      </c>
      <c r="H90" s="28">
        <f t="shared" si="1"/>
        <v>45.568395204391166</v>
      </c>
      <c r="I90" s="43">
        <f t="shared" si="2"/>
        <v>12.618800000000002</v>
      </c>
    </row>
    <row r="91" spans="1:9" s="26" customFormat="1" ht="30">
      <c r="A91" s="57" t="s">
        <v>50</v>
      </c>
      <c r="B91" s="57">
        <v>12</v>
      </c>
      <c r="C91" s="59" t="s">
        <v>51</v>
      </c>
      <c r="D91" s="58">
        <v>3176</v>
      </c>
      <c r="E91" s="58">
        <v>132094</v>
      </c>
      <c r="F91" s="58">
        <v>2500</v>
      </c>
      <c r="G91" s="58">
        <v>76.35</v>
      </c>
      <c r="H91" s="28">
        <f t="shared" si="1"/>
        <v>2.40396725440806</v>
      </c>
      <c r="I91" s="43">
        <f t="shared" si="2"/>
        <v>3.054</v>
      </c>
    </row>
    <row r="92" spans="1:9" s="26" customFormat="1" ht="15">
      <c r="A92" s="57">
        <v>3233</v>
      </c>
      <c r="B92" s="57">
        <v>12</v>
      </c>
      <c r="C92" s="59" t="s">
        <v>94</v>
      </c>
      <c r="D92" s="58">
        <v>189.63</v>
      </c>
      <c r="E92" s="58">
        <v>1920</v>
      </c>
      <c r="F92" s="58">
        <v>650</v>
      </c>
      <c r="G92" s="58">
        <v>127.44</v>
      </c>
      <c r="H92" s="28">
        <f t="shared" si="1"/>
        <v>67.20455624110109</v>
      </c>
      <c r="I92" s="43">
        <f t="shared" si="2"/>
        <v>19.606153846153845</v>
      </c>
    </row>
    <row r="93" spans="1:9" s="26" customFormat="1" ht="15">
      <c r="A93" s="57" t="s">
        <v>52</v>
      </c>
      <c r="B93" s="57">
        <v>12</v>
      </c>
      <c r="C93" s="59" t="s">
        <v>53</v>
      </c>
      <c r="D93" s="58">
        <v>516.01</v>
      </c>
      <c r="E93" s="58">
        <v>27500</v>
      </c>
      <c r="F93" s="58">
        <v>1946.6</v>
      </c>
      <c r="G93" s="58">
        <v>484.9</v>
      </c>
      <c r="H93" s="28">
        <f t="shared" si="1"/>
        <v>93.97104707273115</v>
      </c>
      <c r="I93" s="43">
        <f t="shared" si="2"/>
        <v>24.910099660947292</v>
      </c>
    </row>
    <row r="94" spans="1:9" s="26" customFormat="1" ht="30">
      <c r="A94" s="57">
        <v>3236</v>
      </c>
      <c r="B94" s="57">
        <v>12</v>
      </c>
      <c r="C94" s="59" t="s">
        <v>70</v>
      </c>
      <c r="D94" s="58">
        <v>0</v>
      </c>
      <c r="E94" s="58">
        <v>7400</v>
      </c>
      <c r="F94" s="58">
        <v>500</v>
      </c>
      <c r="G94" s="58">
        <v>446</v>
      </c>
      <c r="H94" s="28">
        <v>0</v>
      </c>
      <c r="I94" s="43">
        <f t="shared" si="2"/>
        <v>89.2</v>
      </c>
    </row>
    <row r="95" spans="1:9" s="26" customFormat="1" ht="15">
      <c r="A95" s="57">
        <v>3237</v>
      </c>
      <c r="B95" s="57">
        <v>12</v>
      </c>
      <c r="C95" s="59" t="s">
        <v>71</v>
      </c>
      <c r="D95" s="58">
        <v>609.73</v>
      </c>
      <c r="E95" s="58">
        <v>26500</v>
      </c>
      <c r="F95" s="58">
        <v>3900</v>
      </c>
      <c r="G95" s="58">
        <v>2636</v>
      </c>
      <c r="H95" s="28">
        <f t="shared" si="1"/>
        <v>432.3225034031457</v>
      </c>
      <c r="I95" s="43">
        <f t="shared" si="2"/>
        <v>67.58974358974359</v>
      </c>
    </row>
    <row r="96" spans="1:9" s="26" customFormat="1" ht="15">
      <c r="A96" s="57" t="s">
        <v>54</v>
      </c>
      <c r="B96" s="57">
        <v>12</v>
      </c>
      <c r="C96" s="59" t="s">
        <v>55</v>
      </c>
      <c r="D96" s="58">
        <v>598.58</v>
      </c>
      <c r="E96" s="58">
        <v>12000</v>
      </c>
      <c r="F96" s="58">
        <v>3600</v>
      </c>
      <c r="G96" s="58">
        <v>659.88</v>
      </c>
      <c r="H96" s="28">
        <f t="shared" si="1"/>
        <v>110.24090347154933</v>
      </c>
      <c r="I96" s="43">
        <f t="shared" si="2"/>
        <v>18.33</v>
      </c>
    </row>
    <row r="97" spans="1:9" s="26" customFormat="1" ht="15">
      <c r="A97" s="57">
        <v>3239</v>
      </c>
      <c r="B97" s="57">
        <v>12</v>
      </c>
      <c r="C97" s="59" t="s">
        <v>112</v>
      </c>
      <c r="D97" s="58">
        <v>586</v>
      </c>
      <c r="E97" s="58"/>
      <c r="F97" s="58">
        <v>1600</v>
      </c>
      <c r="G97" s="58">
        <v>0</v>
      </c>
      <c r="H97" s="28">
        <f t="shared" si="1"/>
        <v>0</v>
      </c>
      <c r="I97" s="43">
        <f t="shared" si="2"/>
        <v>0</v>
      </c>
    </row>
    <row r="98" spans="1:9" s="27" customFormat="1" ht="30">
      <c r="A98" s="55">
        <v>329</v>
      </c>
      <c r="B98" s="55"/>
      <c r="C98" s="56" t="s">
        <v>11</v>
      </c>
      <c r="D98" s="28">
        <f>SUM(D99:D103)</f>
        <v>791.83</v>
      </c>
      <c r="E98" s="28">
        <f>SUM(E99:E103)</f>
        <v>66300</v>
      </c>
      <c r="F98" s="28">
        <f>SUM(F99:F104)</f>
        <v>5290.84</v>
      </c>
      <c r="G98" s="28">
        <f>SUM(G99:G103)</f>
        <v>1377.48</v>
      </c>
      <c r="H98" s="28">
        <f t="shared" si="1"/>
        <v>173.96158266294532</v>
      </c>
      <c r="I98" s="43">
        <f t="shared" si="2"/>
        <v>26.035185339189997</v>
      </c>
    </row>
    <row r="99" spans="1:9" s="26" customFormat="1" ht="15">
      <c r="A99" s="57">
        <v>3292</v>
      </c>
      <c r="B99" s="57">
        <v>12</v>
      </c>
      <c r="C99" s="59" t="s">
        <v>101</v>
      </c>
      <c r="D99" s="58">
        <v>99.28</v>
      </c>
      <c r="E99" s="58">
        <v>8200</v>
      </c>
      <c r="F99" s="58">
        <v>800</v>
      </c>
      <c r="G99" s="58">
        <v>98.48</v>
      </c>
      <c r="H99" s="28">
        <v>98.99</v>
      </c>
      <c r="I99" s="43">
        <f t="shared" si="2"/>
        <v>12.31</v>
      </c>
    </row>
    <row r="100" spans="1:9" s="27" customFormat="1" ht="15">
      <c r="A100" s="57">
        <v>3293</v>
      </c>
      <c r="B100" s="57">
        <v>12</v>
      </c>
      <c r="C100" s="59" t="s">
        <v>56</v>
      </c>
      <c r="D100" s="58">
        <v>0</v>
      </c>
      <c r="E100" s="58">
        <v>500</v>
      </c>
      <c r="F100" s="58">
        <v>1000</v>
      </c>
      <c r="G100" s="58">
        <v>421</v>
      </c>
      <c r="H100" s="28">
        <v>0</v>
      </c>
      <c r="I100" s="43">
        <f t="shared" si="2"/>
        <v>42.1</v>
      </c>
    </row>
    <row r="101" spans="1:9" s="27" customFormat="1" ht="15">
      <c r="A101" s="57">
        <v>3294</v>
      </c>
      <c r="B101" s="57">
        <v>12</v>
      </c>
      <c r="C101" s="59" t="s">
        <v>72</v>
      </c>
      <c r="D101" s="58">
        <v>278.45</v>
      </c>
      <c r="E101" s="58"/>
      <c r="F101" s="58">
        <v>500</v>
      </c>
      <c r="G101" s="58">
        <v>108</v>
      </c>
      <c r="H101" s="28"/>
      <c r="I101" s="43">
        <f t="shared" si="2"/>
        <v>21.6</v>
      </c>
    </row>
    <row r="102" spans="1:9" s="27" customFormat="1" ht="15">
      <c r="A102" s="57">
        <v>3295</v>
      </c>
      <c r="B102" s="57">
        <v>12</v>
      </c>
      <c r="C102" s="59" t="s">
        <v>57</v>
      </c>
      <c r="D102" s="58">
        <v>116.8</v>
      </c>
      <c r="E102" s="58"/>
      <c r="F102" s="58">
        <v>300</v>
      </c>
      <c r="G102" s="58">
        <v>700</v>
      </c>
      <c r="H102" s="28">
        <v>599</v>
      </c>
      <c r="I102" s="43">
        <f t="shared" si="2"/>
        <v>233.33333333333334</v>
      </c>
    </row>
    <row r="103" spans="1:9" s="26" customFormat="1" ht="30">
      <c r="A103" s="57" t="s">
        <v>58</v>
      </c>
      <c r="B103" s="57">
        <v>12</v>
      </c>
      <c r="C103" s="59" t="s">
        <v>11</v>
      </c>
      <c r="D103" s="58">
        <v>297.3</v>
      </c>
      <c r="E103" s="58">
        <v>57600</v>
      </c>
      <c r="F103" s="58">
        <v>700</v>
      </c>
      <c r="G103" s="58">
        <v>50</v>
      </c>
      <c r="H103" s="28">
        <f t="shared" si="1"/>
        <v>16.818028927009752</v>
      </c>
      <c r="I103" s="43">
        <f t="shared" si="2"/>
        <v>7.142857142857142</v>
      </c>
    </row>
    <row r="104" spans="1:9" s="26" customFormat="1" ht="30">
      <c r="A104" s="57">
        <v>3299</v>
      </c>
      <c r="B104" s="57">
        <v>501</v>
      </c>
      <c r="C104" s="59" t="s">
        <v>11</v>
      </c>
      <c r="D104" s="58">
        <v>0</v>
      </c>
      <c r="E104" s="58"/>
      <c r="F104" s="58">
        <v>1990.84</v>
      </c>
      <c r="G104" s="58"/>
      <c r="H104" s="28"/>
      <c r="I104" s="43"/>
    </row>
    <row r="105" spans="1:9" s="27" customFormat="1" ht="15">
      <c r="A105" s="55">
        <v>34</v>
      </c>
      <c r="B105" s="55"/>
      <c r="C105" s="56" t="s">
        <v>12</v>
      </c>
      <c r="D105" s="28">
        <f>SUM(D106)</f>
        <v>202.16</v>
      </c>
      <c r="E105" s="28">
        <f>SUM(E106)</f>
        <v>3500</v>
      </c>
      <c r="F105" s="28">
        <f>SUM(F109+F110)</f>
        <v>1081.81</v>
      </c>
      <c r="G105" s="28">
        <f>SUM(G106)</f>
        <v>157.79</v>
      </c>
      <c r="H105" s="28">
        <f t="shared" si="1"/>
        <v>78.05203798971112</v>
      </c>
      <c r="I105" s="43">
        <f t="shared" si="2"/>
        <v>14.585740564424437</v>
      </c>
    </row>
    <row r="106" spans="1:9" s="27" customFormat="1" ht="15">
      <c r="A106" s="57">
        <v>343</v>
      </c>
      <c r="B106" s="57"/>
      <c r="C106" s="59" t="s">
        <v>13</v>
      </c>
      <c r="D106" s="58">
        <v>202.16</v>
      </c>
      <c r="E106" s="28">
        <v>3500</v>
      </c>
      <c r="F106" s="58">
        <v>750</v>
      </c>
      <c r="G106" s="58">
        <v>157.79</v>
      </c>
      <c r="H106" s="58">
        <f t="shared" si="1"/>
        <v>78.05203798971112</v>
      </c>
      <c r="I106" s="73">
        <f t="shared" si="2"/>
        <v>21.038666666666668</v>
      </c>
    </row>
    <row r="107" spans="1:9" s="26" customFormat="1" ht="30">
      <c r="A107" s="57" t="s">
        <v>59</v>
      </c>
      <c r="B107" s="57">
        <v>12</v>
      </c>
      <c r="C107" s="59" t="s">
        <v>60</v>
      </c>
      <c r="D107" s="58">
        <v>0</v>
      </c>
      <c r="E107" s="58">
        <v>3500</v>
      </c>
      <c r="F107" s="58">
        <v>0</v>
      </c>
      <c r="G107" s="58">
        <v>0</v>
      </c>
      <c r="H107" s="28">
        <v>0</v>
      </c>
      <c r="I107" s="43">
        <v>0</v>
      </c>
    </row>
    <row r="108" spans="1:9" s="26" customFormat="1" ht="15">
      <c r="A108" s="57">
        <v>3433</v>
      </c>
      <c r="B108" s="57">
        <v>12</v>
      </c>
      <c r="C108" s="59" t="s">
        <v>74</v>
      </c>
      <c r="D108" s="58">
        <v>0</v>
      </c>
      <c r="E108" s="58">
        <v>0</v>
      </c>
      <c r="F108" s="58">
        <f>SUM(E108)</f>
        <v>0</v>
      </c>
      <c r="G108" s="58">
        <v>0</v>
      </c>
      <c r="H108" s="28">
        <v>0</v>
      </c>
      <c r="I108" s="43">
        <v>0</v>
      </c>
    </row>
    <row r="109" spans="1:9" s="26" customFormat="1" ht="30">
      <c r="A109" s="57">
        <v>3434</v>
      </c>
      <c r="B109" s="57">
        <v>12</v>
      </c>
      <c r="C109" s="59" t="s">
        <v>119</v>
      </c>
      <c r="D109" s="58">
        <v>202</v>
      </c>
      <c r="E109" s="58"/>
      <c r="F109" s="58">
        <v>750</v>
      </c>
      <c r="G109" s="58">
        <v>158</v>
      </c>
      <c r="H109" s="28"/>
      <c r="I109" s="43"/>
    </row>
    <row r="110" spans="1:9" s="26" customFormat="1" ht="30">
      <c r="A110" s="57">
        <v>3434</v>
      </c>
      <c r="B110" s="57">
        <v>31</v>
      </c>
      <c r="C110" s="59" t="s">
        <v>120</v>
      </c>
      <c r="D110" s="58">
        <v>0</v>
      </c>
      <c r="E110" s="58"/>
      <c r="F110" s="58">
        <v>331.81</v>
      </c>
      <c r="G110" s="58"/>
      <c r="H110" s="28"/>
      <c r="I110" s="43"/>
    </row>
    <row r="111" spans="1:9" s="26" customFormat="1" ht="30">
      <c r="A111" s="55">
        <v>37</v>
      </c>
      <c r="B111" s="55"/>
      <c r="C111" s="56" t="s">
        <v>75</v>
      </c>
      <c r="D111" s="28">
        <v>5870.73</v>
      </c>
      <c r="E111" s="28">
        <v>160000</v>
      </c>
      <c r="F111" s="28">
        <f>SUM(F112)</f>
        <v>17729.63</v>
      </c>
      <c r="G111" s="28">
        <f>SUM(G112)</f>
        <v>7568</v>
      </c>
      <c r="H111" s="28">
        <f t="shared" si="1"/>
        <v>128.91071468113847</v>
      </c>
      <c r="I111" s="43">
        <f t="shared" si="2"/>
        <v>42.685605960192056</v>
      </c>
    </row>
    <row r="112" spans="1:9" s="26" customFormat="1" ht="30">
      <c r="A112" s="57">
        <v>372</v>
      </c>
      <c r="B112" s="57"/>
      <c r="C112" s="59" t="s">
        <v>76</v>
      </c>
      <c r="D112" s="58">
        <v>5871</v>
      </c>
      <c r="E112" s="58">
        <v>160000</v>
      </c>
      <c r="F112" s="58">
        <v>17729.63</v>
      </c>
      <c r="G112" s="58">
        <v>7568</v>
      </c>
      <c r="H112" s="58">
        <f t="shared" si="1"/>
        <v>128.90478623743826</v>
      </c>
      <c r="I112" s="73">
        <f t="shared" si="2"/>
        <v>42.685605960192056</v>
      </c>
    </row>
    <row r="113" spans="1:9" s="26" customFormat="1" ht="30">
      <c r="A113" s="57">
        <v>3721</v>
      </c>
      <c r="B113" s="57">
        <v>17</v>
      </c>
      <c r="C113" s="59" t="s">
        <v>117</v>
      </c>
      <c r="D113" s="58">
        <v>0</v>
      </c>
      <c r="E113" s="58"/>
      <c r="F113" s="58">
        <v>1346</v>
      </c>
      <c r="G113" s="58">
        <v>0</v>
      </c>
      <c r="H113" s="58"/>
      <c r="I113" s="73"/>
    </row>
    <row r="114" spans="1:9" s="26" customFormat="1" ht="30">
      <c r="A114" s="57">
        <v>3722</v>
      </c>
      <c r="B114" s="57">
        <v>12</v>
      </c>
      <c r="C114" s="59" t="s">
        <v>77</v>
      </c>
      <c r="D114" s="58">
        <v>5871</v>
      </c>
      <c r="E114" s="58">
        <v>160000</v>
      </c>
      <c r="F114" s="58">
        <v>16383.63</v>
      </c>
      <c r="G114" s="58">
        <v>7568</v>
      </c>
      <c r="H114" s="28">
        <f t="shared" si="1"/>
        <v>128.90478623743826</v>
      </c>
      <c r="I114" s="43">
        <f t="shared" si="2"/>
        <v>46.19244941444601</v>
      </c>
    </row>
    <row r="115" spans="1:9" s="26" customFormat="1" ht="15">
      <c r="A115" s="55">
        <v>38</v>
      </c>
      <c r="B115" s="55"/>
      <c r="C115" s="56" t="s">
        <v>113</v>
      </c>
      <c r="D115" s="28">
        <v>0</v>
      </c>
      <c r="E115" s="58"/>
      <c r="F115" s="28">
        <v>0</v>
      </c>
      <c r="G115" s="28">
        <v>30.83</v>
      </c>
      <c r="H115" s="28">
        <v>0</v>
      </c>
      <c r="I115" s="43">
        <v>0</v>
      </c>
    </row>
    <row r="116" spans="1:9" s="26" customFormat="1" ht="30">
      <c r="A116" s="55">
        <v>4</v>
      </c>
      <c r="B116" s="55"/>
      <c r="C116" s="56" t="s">
        <v>79</v>
      </c>
      <c r="D116" s="28">
        <f>SUM(D117+D121)</f>
        <v>0</v>
      </c>
      <c r="E116" s="28">
        <f>SUM(E117+E121)</f>
        <v>142000</v>
      </c>
      <c r="F116" s="28">
        <f>SUM(F117+F121)</f>
        <v>2925.21</v>
      </c>
      <c r="G116" s="28">
        <f>SUM(G117+G121)</f>
        <v>0</v>
      </c>
      <c r="H116" s="28">
        <v>0</v>
      </c>
      <c r="I116" s="43">
        <f t="shared" si="2"/>
        <v>0</v>
      </c>
    </row>
    <row r="117" spans="1:9" s="27" customFormat="1" ht="30">
      <c r="A117" s="57">
        <v>42</v>
      </c>
      <c r="B117" s="57"/>
      <c r="C117" s="59" t="s">
        <v>15</v>
      </c>
      <c r="D117" s="28">
        <v>0</v>
      </c>
      <c r="E117" s="28">
        <v>82000</v>
      </c>
      <c r="F117" s="28">
        <v>2925.21</v>
      </c>
      <c r="G117" s="28">
        <v>0</v>
      </c>
      <c r="H117" s="28">
        <v>0</v>
      </c>
      <c r="I117" s="43">
        <f t="shared" si="2"/>
        <v>0</v>
      </c>
    </row>
    <row r="118" spans="1:9" s="27" customFormat="1" ht="15">
      <c r="A118" s="57">
        <v>422</v>
      </c>
      <c r="B118" s="57"/>
      <c r="C118" s="59" t="s">
        <v>14</v>
      </c>
      <c r="D118" s="58">
        <v>0</v>
      </c>
      <c r="E118" s="28">
        <f>SUM(E119:E119)</f>
        <v>60000</v>
      </c>
      <c r="F118" s="58">
        <v>2654.46</v>
      </c>
      <c r="G118" s="58">
        <v>0</v>
      </c>
      <c r="H118" s="58">
        <v>0</v>
      </c>
      <c r="I118" s="43">
        <f t="shared" si="2"/>
        <v>0</v>
      </c>
    </row>
    <row r="119" spans="1:9" s="26" customFormat="1" ht="30">
      <c r="A119" s="57">
        <v>4227</v>
      </c>
      <c r="B119" s="57">
        <v>61</v>
      </c>
      <c r="C119" s="59" t="s">
        <v>118</v>
      </c>
      <c r="D119" s="58">
        <v>0</v>
      </c>
      <c r="E119" s="58">
        <v>60000</v>
      </c>
      <c r="F119" s="58">
        <v>2654</v>
      </c>
      <c r="G119" s="58">
        <v>0</v>
      </c>
      <c r="H119" s="58">
        <v>0</v>
      </c>
      <c r="I119" s="43">
        <v>0</v>
      </c>
    </row>
    <row r="120" spans="1:9" s="26" customFormat="1" ht="15">
      <c r="A120" s="57">
        <v>42411</v>
      </c>
      <c r="B120" s="57">
        <v>501</v>
      </c>
      <c r="C120" s="59" t="s">
        <v>73</v>
      </c>
      <c r="D120" s="58">
        <v>0</v>
      </c>
      <c r="E120" s="58">
        <v>22000</v>
      </c>
      <c r="F120" s="58">
        <v>270.75</v>
      </c>
      <c r="G120" s="58">
        <v>0</v>
      </c>
      <c r="H120" s="28">
        <v>0</v>
      </c>
      <c r="I120" s="43">
        <f t="shared" si="2"/>
        <v>0</v>
      </c>
    </row>
    <row r="121" spans="1:9" s="26" customFormat="1" ht="30">
      <c r="A121" s="55">
        <v>45</v>
      </c>
      <c r="B121" s="55"/>
      <c r="C121" s="56" t="s">
        <v>95</v>
      </c>
      <c r="D121" s="28">
        <v>0</v>
      </c>
      <c r="E121" s="28">
        <v>60000</v>
      </c>
      <c r="F121" s="28">
        <v>0</v>
      </c>
      <c r="G121" s="28">
        <v>0</v>
      </c>
      <c r="H121" s="28">
        <v>0</v>
      </c>
      <c r="I121" s="43">
        <v>0</v>
      </c>
    </row>
    <row r="122" spans="1:9" s="26" customFormat="1" ht="30">
      <c r="A122" s="57">
        <v>451</v>
      </c>
      <c r="B122" s="57"/>
      <c r="C122" s="59" t="s">
        <v>96</v>
      </c>
      <c r="D122" s="58">
        <v>0</v>
      </c>
      <c r="E122" s="58">
        <v>60000</v>
      </c>
      <c r="F122" s="58">
        <v>0</v>
      </c>
      <c r="G122" s="58">
        <v>0</v>
      </c>
      <c r="H122" s="58">
        <v>0</v>
      </c>
      <c r="I122" s="73">
        <v>0</v>
      </c>
    </row>
    <row r="123" spans="1:9" s="26" customFormat="1" ht="30">
      <c r="A123" s="57">
        <v>4511</v>
      </c>
      <c r="B123" s="57"/>
      <c r="C123" s="59" t="s">
        <v>96</v>
      </c>
      <c r="D123" s="58">
        <v>0</v>
      </c>
      <c r="E123" s="58">
        <v>60000</v>
      </c>
      <c r="F123" s="58">
        <v>0</v>
      </c>
      <c r="G123" s="58">
        <v>0</v>
      </c>
      <c r="H123" s="58">
        <v>0</v>
      </c>
      <c r="I123" s="73">
        <v>0</v>
      </c>
    </row>
    <row r="124" spans="1:9" s="31" customFormat="1" ht="19.5">
      <c r="A124" s="112" t="s">
        <v>63</v>
      </c>
      <c r="B124" s="113"/>
      <c r="C124" s="114"/>
      <c r="D124" s="30">
        <f>SUM(D64+D73+D105+D111+D116)</f>
        <v>136940.21</v>
      </c>
      <c r="E124" s="30">
        <f>SUM(E64+E73+E105+E111+E116)</f>
        <v>6081994</v>
      </c>
      <c r="F124" s="30">
        <v>370123</v>
      </c>
      <c r="G124" s="30">
        <f>SUM(G64+G73+G105+G111+G115+G116)</f>
        <v>127912.88</v>
      </c>
      <c r="H124" s="42">
        <f t="shared" si="1"/>
        <v>93.40783105269081</v>
      </c>
      <c r="I124" s="43">
        <f t="shared" si="2"/>
        <v>34.5595599300773</v>
      </c>
    </row>
    <row r="125" spans="1:9" s="17" customFormat="1" ht="20.25">
      <c r="A125" s="29"/>
      <c r="B125" s="29"/>
      <c r="C125" s="29"/>
      <c r="D125" s="29"/>
      <c r="E125" s="40"/>
      <c r="F125" s="29"/>
      <c r="G125" s="29"/>
      <c r="H125" s="36"/>
      <c r="I125" s="41"/>
    </row>
    <row r="126" ht="1.5" customHeight="1">
      <c r="E126" s="10"/>
    </row>
    <row r="127" ht="15" hidden="1"/>
    <row r="128" ht="15" hidden="1"/>
    <row r="129" ht="15" hidden="1"/>
    <row r="131" spans="1:8" ht="20.25">
      <c r="A131" s="125" t="s">
        <v>102</v>
      </c>
      <c r="B131" s="125"/>
      <c r="C131" s="125"/>
      <c r="D131" s="125"/>
      <c r="E131" s="125"/>
      <c r="F131" s="125"/>
      <c r="G131" s="125"/>
      <c r="H131" s="125"/>
    </row>
    <row r="133" spans="1:9" ht="15">
      <c r="A133" s="130" t="s">
        <v>31</v>
      </c>
      <c r="B133" s="77"/>
      <c r="C133" s="132" t="s">
        <v>32</v>
      </c>
      <c r="D133" s="121" t="s">
        <v>81</v>
      </c>
      <c r="E133" s="116" t="s">
        <v>80</v>
      </c>
      <c r="F133" s="116" t="s">
        <v>108</v>
      </c>
      <c r="G133" s="116" t="s">
        <v>109</v>
      </c>
      <c r="H133" s="116" t="s">
        <v>33</v>
      </c>
      <c r="I133" s="116" t="s">
        <v>33</v>
      </c>
    </row>
    <row r="134" spans="1:9" ht="15">
      <c r="A134" s="131"/>
      <c r="B134" s="78"/>
      <c r="C134" s="133"/>
      <c r="D134" s="122"/>
      <c r="E134" s="117"/>
      <c r="F134" s="117"/>
      <c r="G134" s="117"/>
      <c r="H134" s="117"/>
      <c r="I134" s="117"/>
    </row>
    <row r="135" spans="1:9" ht="15">
      <c r="A135" s="124">
        <v>1</v>
      </c>
      <c r="B135" s="124"/>
      <c r="C135" s="124"/>
      <c r="D135" s="15">
        <v>2</v>
      </c>
      <c r="E135" s="16">
        <v>3</v>
      </c>
      <c r="F135" s="16">
        <v>4</v>
      </c>
      <c r="G135" s="16">
        <v>5</v>
      </c>
      <c r="H135" s="16" t="s">
        <v>34</v>
      </c>
      <c r="I135" s="16" t="s">
        <v>35</v>
      </c>
    </row>
    <row r="136" spans="1:9" ht="15">
      <c r="A136" s="12">
        <v>1</v>
      </c>
      <c r="B136" s="79"/>
      <c r="C136" s="13" t="s">
        <v>27</v>
      </c>
      <c r="D136" s="13"/>
      <c r="E136" s="14"/>
      <c r="F136" s="14"/>
      <c r="G136" s="14"/>
      <c r="H136" s="14"/>
      <c r="I136" s="18"/>
    </row>
    <row r="137" spans="1:9" ht="15">
      <c r="A137" s="60"/>
      <c r="B137" s="60"/>
      <c r="C137" s="60" t="s">
        <v>26</v>
      </c>
      <c r="D137" s="61">
        <v>138974</v>
      </c>
      <c r="E137" s="61">
        <v>6081994</v>
      </c>
      <c r="F137" s="61">
        <v>370123</v>
      </c>
      <c r="G137" s="61">
        <v>136940</v>
      </c>
      <c r="H137" s="61">
        <f>SUM(G137/D137*100)</f>
        <v>98.53641688373365</v>
      </c>
      <c r="I137" s="61">
        <f>SUM(G137/F137*100)</f>
        <v>36.99851130570108</v>
      </c>
    </row>
    <row r="138" spans="1:9" ht="15">
      <c r="A138" s="60"/>
      <c r="B138" s="60"/>
      <c r="C138" s="60" t="s">
        <v>28</v>
      </c>
      <c r="D138" s="61">
        <v>136940</v>
      </c>
      <c r="E138" s="61">
        <v>3369676</v>
      </c>
      <c r="F138" s="61">
        <v>370123</v>
      </c>
      <c r="G138" s="61">
        <v>127913</v>
      </c>
      <c r="H138" s="61">
        <f>SUM(G138/D138*100)</f>
        <v>93.40806192493064</v>
      </c>
      <c r="I138" s="61">
        <f>SUM(G138/F138*100)</f>
        <v>34.55959235173172</v>
      </c>
    </row>
    <row r="139" spans="1:9" ht="15">
      <c r="A139" s="126" t="s">
        <v>61</v>
      </c>
      <c r="B139" s="127"/>
      <c r="C139" s="128"/>
      <c r="D139" s="19">
        <f>SUM(D137-D138)</f>
        <v>2034</v>
      </c>
      <c r="E139" s="19">
        <f>SUM(E137-E138)</f>
        <v>2712318</v>
      </c>
      <c r="F139" s="19">
        <f>SUM(F137-F138)</f>
        <v>0</v>
      </c>
      <c r="G139" s="19">
        <f>SUM(G137-G138)</f>
        <v>9027</v>
      </c>
      <c r="H139" s="21">
        <f>SUM(G139/D139*100)</f>
        <v>443.8053097345133</v>
      </c>
      <c r="I139" s="20">
        <v>0</v>
      </c>
    </row>
    <row r="140" spans="1:9" ht="15">
      <c r="A140" s="62"/>
      <c r="B140" s="80"/>
      <c r="C140" s="63"/>
      <c r="D140" s="63"/>
      <c r="E140" s="64"/>
      <c r="F140" s="64"/>
      <c r="G140" s="64"/>
      <c r="H140" s="21"/>
      <c r="I140" s="65"/>
    </row>
    <row r="141" spans="1:9" ht="15">
      <c r="A141" s="129" t="s">
        <v>29</v>
      </c>
      <c r="B141" s="129"/>
      <c r="C141" s="129"/>
      <c r="D141" s="66">
        <f>SUM(D137)</f>
        <v>138974</v>
      </c>
      <c r="E141" s="66">
        <v>6081994</v>
      </c>
      <c r="F141" s="66">
        <v>370123</v>
      </c>
      <c r="G141" s="66">
        <v>136940</v>
      </c>
      <c r="H141" s="61">
        <f>SUM(G141/D141*100)</f>
        <v>98.53641688373365</v>
      </c>
      <c r="I141" s="61">
        <f>SUM(G141/F141*100)</f>
        <v>36.99851130570108</v>
      </c>
    </row>
    <row r="142" spans="1:9" ht="15">
      <c r="A142" s="129" t="s">
        <v>30</v>
      </c>
      <c r="B142" s="129"/>
      <c r="C142" s="129"/>
      <c r="D142" s="66">
        <f>SUM(D138)</f>
        <v>136940</v>
      </c>
      <c r="E142" s="66">
        <v>3369676</v>
      </c>
      <c r="F142" s="66">
        <v>370123</v>
      </c>
      <c r="G142" s="66">
        <v>127913</v>
      </c>
      <c r="H142" s="61">
        <f>SUM(G142/D142*100)</f>
        <v>93.40806192493064</v>
      </c>
      <c r="I142" s="61">
        <f>SUM(G142/F142*100)</f>
        <v>34.55959235173172</v>
      </c>
    </row>
    <row r="147" spans="3:8" ht="15">
      <c r="C147" s="2" t="s">
        <v>114</v>
      </c>
      <c r="H147" s="72" t="s">
        <v>103</v>
      </c>
    </row>
    <row r="148" spans="3:8" ht="15">
      <c r="C148" s="2" t="s">
        <v>121</v>
      </c>
      <c r="H148" s="9" t="s">
        <v>115</v>
      </c>
    </row>
    <row r="149" ht="15">
      <c r="C149" s="2" t="s">
        <v>122</v>
      </c>
    </row>
  </sheetData>
  <sheetProtection/>
  <mergeCells count="37">
    <mergeCell ref="I133:I134"/>
    <mergeCell ref="A135:C135"/>
    <mergeCell ref="A139:C139"/>
    <mergeCell ref="A141:C141"/>
    <mergeCell ref="A142:C142"/>
    <mergeCell ref="A131:H131"/>
    <mergeCell ref="A133:A134"/>
    <mergeCell ref="C133:C134"/>
    <mergeCell ref="D133:D134"/>
    <mergeCell ref="E133:E134"/>
    <mergeCell ref="F133:F134"/>
    <mergeCell ref="G133:G134"/>
    <mergeCell ref="H133:H134"/>
    <mergeCell ref="A5:H5"/>
    <mergeCell ref="A12:H12"/>
    <mergeCell ref="A14:A15"/>
    <mergeCell ref="C14:C15"/>
    <mergeCell ref="D14:D15"/>
    <mergeCell ref="E14:E15"/>
    <mergeCell ref="F14:F15"/>
    <mergeCell ref="C61:C62"/>
    <mergeCell ref="D61:D62"/>
    <mergeCell ref="E61:E62"/>
    <mergeCell ref="A43:C43"/>
    <mergeCell ref="I14:I15"/>
    <mergeCell ref="A16:C16"/>
    <mergeCell ref="A60:H60"/>
    <mergeCell ref="A124:C124"/>
    <mergeCell ref="A6:I6"/>
    <mergeCell ref="F61:F62"/>
    <mergeCell ref="G61:G62"/>
    <mergeCell ref="G14:G15"/>
    <mergeCell ref="H14:H15"/>
    <mergeCell ref="H61:H62"/>
    <mergeCell ref="I61:I62"/>
    <mergeCell ref="A63:C63"/>
    <mergeCell ref="A61:A62"/>
  </mergeCells>
  <printOptions/>
  <pageMargins left="0.7086614173228347" right="0.7086614173228347" top="0.7480314960629921" bottom="0.7480314960629921" header="0.31496062992125984" footer="0.31496062992125984"/>
  <pageSetup fitToHeight="4" fitToWidth="1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K28"/>
  <sheetViews>
    <sheetView zoomScalePageLayoutView="0" workbookViewId="0" topLeftCell="A1">
      <selection activeCell="D31" sqref="D31"/>
    </sheetView>
  </sheetViews>
  <sheetFormatPr defaultColWidth="9.140625" defaultRowHeight="12.75"/>
  <sheetData>
    <row r="3" spans="3:11" ht="18">
      <c r="C3" s="85" t="s">
        <v>126</v>
      </c>
      <c r="D3" s="86"/>
      <c r="E3" s="86"/>
      <c r="F3" s="86"/>
      <c r="G3" s="86"/>
      <c r="H3" s="86"/>
      <c r="I3" s="86"/>
      <c r="J3" s="86"/>
      <c r="K3" s="86"/>
    </row>
    <row r="7" spans="1:9" ht="14.25">
      <c r="A7" s="119" t="s">
        <v>18</v>
      </c>
      <c r="B7" s="75"/>
      <c r="C7" s="121" t="s">
        <v>0</v>
      </c>
      <c r="D7" s="121" t="s">
        <v>81</v>
      </c>
      <c r="E7" s="116" t="s">
        <v>107</v>
      </c>
      <c r="F7" s="116" t="s">
        <v>108</v>
      </c>
      <c r="G7" s="116" t="s">
        <v>109</v>
      </c>
      <c r="H7" s="116" t="s">
        <v>33</v>
      </c>
      <c r="I7" s="116" t="s">
        <v>33</v>
      </c>
    </row>
    <row r="8" spans="1:9" ht="38.25">
      <c r="A8" s="120"/>
      <c r="B8" s="81" t="s">
        <v>116</v>
      </c>
      <c r="C8" s="122"/>
      <c r="D8" s="122"/>
      <c r="E8" s="117"/>
      <c r="F8" s="117"/>
      <c r="G8" s="117"/>
      <c r="H8" s="117"/>
      <c r="I8" s="117"/>
    </row>
    <row r="9" spans="1:9" ht="12.75">
      <c r="A9" s="124">
        <v>1</v>
      </c>
      <c r="B9" s="124"/>
      <c r="C9" s="124"/>
      <c r="D9" s="15">
        <v>2</v>
      </c>
      <c r="E9" s="16">
        <v>3</v>
      </c>
      <c r="F9" s="16">
        <v>4</v>
      </c>
      <c r="G9" s="16">
        <v>5</v>
      </c>
      <c r="H9" s="16" t="s">
        <v>34</v>
      </c>
      <c r="I9" s="16" t="s">
        <v>35</v>
      </c>
    </row>
    <row r="10" spans="1:9" ht="12.75">
      <c r="A10" s="82"/>
      <c r="B10" s="83"/>
      <c r="C10" s="83"/>
      <c r="D10" s="83"/>
      <c r="E10" s="83"/>
      <c r="F10" s="83"/>
      <c r="G10" s="83"/>
      <c r="H10" s="83"/>
      <c r="I10" s="84"/>
    </row>
    <row r="11" spans="1:9" ht="15.75">
      <c r="A11" s="89" t="s">
        <v>127</v>
      </c>
      <c r="B11" s="90"/>
      <c r="C11" s="90"/>
      <c r="D11" s="90"/>
      <c r="E11" s="91"/>
      <c r="F11" s="91"/>
      <c r="G11" s="91"/>
      <c r="H11" s="91"/>
      <c r="I11" s="92"/>
    </row>
    <row r="12" spans="1:9" ht="30" customHeight="1">
      <c r="A12" s="87">
        <v>3222</v>
      </c>
      <c r="B12" s="87">
        <v>11</v>
      </c>
      <c r="C12" s="88" t="s">
        <v>67</v>
      </c>
      <c r="D12" s="87"/>
      <c r="E12" s="87">
        <v>1029.39</v>
      </c>
      <c r="F12" s="87">
        <v>1029.39</v>
      </c>
      <c r="G12" s="87">
        <v>0</v>
      </c>
      <c r="H12" s="87"/>
      <c r="I12" s="87"/>
    </row>
    <row r="13" spans="1:9" ht="12.75" hidden="1">
      <c r="A13" s="87"/>
      <c r="B13" s="87"/>
      <c r="C13" s="87"/>
      <c r="D13" s="87"/>
      <c r="E13" s="87"/>
      <c r="F13" s="87"/>
      <c r="G13" s="87"/>
      <c r="H13" s="87"/>
      <c r="I13" s="87"/>
    </row>
    <row r="14" spans="1:9" ht="12.75" hidden="1">
      <c r="A14" s="87"/>
      <c r="B14" s="87"/>
      <c r="C14" s="87"/>
      <c r="D14" s="87"/>
      <c r="E14" s="87"/>
      <c r="F14" s="87"/>
      <c r="G14" s="87"/>
      <c r="H14" s="87"/>
      <c r="I14" s="87"/>
    </row>
    <row r="15" spans="1:9" ht="12.75" hidden="1">
      <c r="A15" s="87"/>
      <c r="B15" s="87"/>
      <c r="C15" s="87"/>
      <c r="D15" s="87"/>
      <c r="E15" s="87"/>
      <c r="F15" s="87"/>
      <c r="G15" s="87"/>
      <c r="H15" s="87"/>
      <c r="I15" s="87"/>
    </row>
    <row r="16" spans="1:9" ht="12.75" hidden="1">
      <c r="A16" s="87"/>
      <c r="B16" s="87"/>
      <c r="C16" s="87"/>
      <c r="D16" s="87"/>
      <c r="E16" s="87"/>
      <c r="F16" s="87"/>
      <c r="G16" s="87"/>
      <c r="H16" s="87"/>
      <c r="I16" s="87"/>
    </row>
    <row r="17" spans="1:9" ht="12.75" hidden="1">
      <c r="A17" s="87"/>
      <c r="B17" s="87"/>
      <c r="C17" s="87"/>
      <c r="D17" s="87"/>
      <c r="E17" s="87"/>
      <c r="F17" s="87"/>
      <c r="G17" s="87"/>
      <c r="H17" s="87"/>
      <c r="I17" s="87"/>
    </row>
    <row r="19" spans="1:9" ht="15.75">
      <c r="A19" s="89" t="s">
        <v>128</v>
      </c>
      <c r="B19" s="91"/>
      <c r="C19" s="91"/>
      <c r="D19" s="91"/>
      <c r="E19" s="91"/>
      <c r="F19" s="91"/>
      <c r="G19" s="91"/>
      <c r="H19" s="91"/>
      <c r="I19" s="92"/>
    </row>
    <row r="20" spans="1:9" ht="38.25">
      <c r="A20" s="87">
        <v>3222</v>
      </c>
      <c r="B20" s="87">
        <v>54</v>
      </c>
      <c r="C20" s="88" t="s">
        <v>67</v>
      </c>
      <c r="D20" s="87"/>
      <c r="E20" s="87">
        <v>747.77</v>
      </c>
      <c r="F20" s="87">
        <v>747.77</v>
      </c>
      <c r="G20" s="87">
        <v>0</v>
      </c>
      <c r="H20" s="87"/>
      <c r="I20" s="87"/>
    </row>
    <row r="21" spans="1:9" ht="12.75" hidden="1">
      <c r="A21" s="87"/>
      <c r="B21" s="87"/>
      <c r="C21" s="87"/>
      <c r="D21" s="87"/>
      <c r="E21" s="87"/>
      <c r="F21" s="87"/>
      <c r="G21" s="87"/>
      <c r="H21" s="87"/>
      <c r="I21" s="87"/>
    </row>
    <row r="26" spans="2:8" ht="15">
      <c r="B26" s="2" t="s">
        <v>114</v>
      </c>
      <c r="C26" s="2"/>
      <c r="D26" s="9"/>
      <c r="E26" s="9"/>
      <c r="F26" s="9"/>
      <c r="G26" s="72" t="s">
        <v>103</v>
      </c>
      <c r="H26" s="2"/>
    </row>
    <row r="27" spans="2:8" ht="15">
      <c r="B27" s="2"/>
      <c r="C27" s="2"/>
      <c r="D27" s="9"/>
      <c r="E27" s="9"/>
      <c r="F27" s="9"/>
      <c r="G27" s="9" t="s">
        <v>115</v>
      </c>
      <c r="H27" s="2"/>
    </row>
    <row r="28" spans="2:8" ht="15">
      <c r="B28" s="2"/>
      <c r="C28" s="2"/>
      <c r="D28" s="9"/>
      <c r="E28" s="9"/>
      <c r="F28" s="9"/>
      <c r="G28" s="9"/>
      <c r="H28" s="2"/>
    </row>
  </sheetData>
  <sheetProtection/>
  <mergeCells count="9">
    <mergeCell ref="I7:I8"/>
    <mergeCell ref="A9:C9"/>
    <mergeCell ref="A7:A8"/>
    <mergeCell ref="C7:C8"/>
    <mergeCell ref="D7:D8"/>
    <mergeCell ref="E7:E8"/>
    <mergeCell ref="F7:F8"/>
    <mergeCell ref="G7:G8"/>
    <mergeCell ref="H7:H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5:L25"/>
  <sheetViews>
    <sheetView tabSelected="1" zoomScalePageLayoutView="0" workbookViewId="0" topLeftCell="A1">
      <selection activeCell="N8" sqref="N8"/>
    </sheetView>
  </sheetViews>
  <sheetFormatPr defaultColWidth="9.140625" defaultRowHeight="12.75"/>
  <sheetData>
    <row r="5" spans="2:12" ht="15.75">
      <c r="B5" s="153" t="s">
        <v>129</v>
      </c>
      <c r="C5" s="153"/>
      <c r="D5" s="153"/>
      <c r="E5" s="153"/>
      <c r="F5" s="153"/>
      <c r="G5" s="153"/>
      <c r="H5" s="153"/>
      <c r="I5" s="153"/>
      <c r="J5" s="153"/>
      <c r="K5" s="153"/>
      <c r="L5" s="153"/>
    </row>
    <row r="6" spans="2:12" ht="15.75">
      <c r="B6" s="93"/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12" ht="15">
      <c r="B7" s="149" t="s">
        <v>130</v>
      </c>
      <c r="C7" s="149"/>
      <c r="D7" s="149"/>
      <c r="E7" s="149"/>
      <c r="F7" s="149"/>
      <c r="G7" s="96"/>
      <c r="H7" s="96"/>
      <c r="I7" s="96"/>
      <c r="J7" s="96"/>
      <c r="K7" s="97"/>
      <c r="L7" s="95"/>
    </row>
    <row r="8" spans="2:12" ht="63.75">
      <c r="B8" s="150" t="s">
        <v>131</v>
      </c>
      <c r="C8" s="151"/>
      <c r="D8" s="151"/>
      <c r="E8" s="151"/>
      <c r="F8" s="152"/>
      <c r="G8" s="98" t="s">
        <v>132</v>
      </c>
      <c r="H8" s="99" t="s">
        <v>133</v>
      </c>
      <c r="I8" s="99" t="s">
        <v>134</v>
      </c>
      <c r="J8" s="98" t="s">
        <v>135</v>
      </c>
      <c r="K8" s="99" t="s">
        <v>136</v>
      </c>
      <c r="L8" s="99" t="s">
        <v>137</v>
      </c>
    </row>
    <row r="9" spans="2:12" ht="12.75">
      <c r="B9" s="134">
        <v>1</v>
      </c>
      <c r="C9" s="134"/>
      <c r="D9" s="134"/>
      <c r="E9" s="134"/>
      <c r="F9" s="135"/>
      <c r="G9" s="100">
        <v>2</v>
      </c>
      <c r="H9" s="101">
        <v>3</v>
      </c>
      <c r="I9" s="101">
        <v>4</v>
      </c>
      <c r="J9" s="101">
        <v>5</v>
      </c>
      <c r="K9" s="101" t="s">
        <v>34</v>
      </c>
      <c r="L9" s="101" t="s">
        <v>35</v>
      </c>
    </row>
    <row r="10" spans="2:12" ht="12.75">
      <c r="B10" s="154" t="s">
        <v>138</v>
      </c>
      <c r="C10" s="144"/>
      <c r="D10" s="144"/>
      <c r="E10" s="144"/>
      <c r="F10" s="155"/>
      <c r="G10" s="102">
        <v>138974</v>
      </c>
      <c r="H10" s="102">
        <v>368276.6</v>
      </c>
      <c r="I10" s="102">
        <v>370123</v>
      </c>
      <c r="J10" s="102">
        <v>126539</v>
      </c>
      <c r="K10" s="102">
        <f aca="true" t="shared" si="0" ref="K10:K16">SUM(J10/G10*100)</f>
        <v>91.05228316087901</v>
      </c>
      <c r="L10" s="102">
        <f>SUM(J10/H10*100)</f>
        <v>34.3597719757378</v>
      </c>
    </row>
    <row r="11" spans="2:12" ht="12.75">
      <c r="B11" s="136" t="s">
        <v>139</v>
      </c>
      <c r="C11" s="139"/>
      <c r="D11" s="139"/>
      <c r="E11" s="139"/>
      <c r="F11" s="146"/>
      <c r="G11" s="103">
        <v>138974</v>
      </c>
      <c r="H11" s="103">
        <v>368277</v>
      </c>
      <c r="I11" s="103">
        <v>370123</v>
      </c>
      <c r="J11" s="103">
        <v>126539</v>
      </c>
      <c r="K11" s="103">
        <f t="shared" si="0"/>
        <v>91.05228316087901</v>
      </c>
      <c r="L11" s="103">
        <f>SUM(J11/I11*100)</f>
        <v>34.1883644085885</v>
      </c>
    </row>
    <row r="12" spans="2:12" ht="12.75">
      <c r="B12" s="145" t="s">
        <v>140</v>
      </c>
      <c r="C12" s="146"/>
      <c r="D12" s="146"/>
      <c r="E12" s="146"/>
      <c r="F12" s="146"/>
      <c r="G12" s="103">
        <v>0</v>
      </c>
      <c r="H12" s="103">
        <v>0</v>
      </c>
      <c r="I12" s="103">
        <v>0</v>
      </c>
      <c r="J12" s="103">
        <v>0</v>
      </c>
      <c r="K12" s="103" t="e">
        <f t="shared" si="0"/>
        <v>#DIV/0!</v>
      </c>
      <c r="L12" s="103" t="e">
        <f>SUM(J12/I12*100)</f>
        <v>#DIV/0!</v>
      </c>
    </row>
    <row r="13" spans="2:12" ht="12.75">
      <c r="B13" s="104" t="s">
        <v>141</v>
      </c>
      <c r="C13" s="105"/>
      <c r="D13" s="105"/>
      <c r="E13" s="105"/>
      <c r="F13" s="105"/>
      <c r="G13" s="102">
        <v>136940</v>
      </c>
      <c r="H13" s="102">
        <v>368276.6</v>
      </c>
      <c r="I13" s="102">
        <v>370123</v>
      </c>
      <c r="J13" s="102">
        <v>127913</v>
      </c>
      <c r="K13" s="102">
        <f t="shared" si="0"/>
        <v>93.40806192493064</v>
      </c>
      <c r="L13" s="102">
        <f>SUM(J13/I13*100)</f>
        <v>34.55959235173172</v>
      </c>
    </row>
    <row r="14" spans="2:12" ht="12.75">
      <c r="B14" s="147" t="s">
        <v>142</v>
      </c>
      <c r="C14" s="139"/>
      <c r="D14" s="139"/>
      <c r="E14" s="139"/>
      <c r="F14" s="139"/>
      <c r="G14" s="103">
        <v>136940</v>
      </c>
      <c r="H14" s="103">
        <v>368277</v>
      </c>
      <c r="I14" s="103">
        <v>370123</v>
      </c>
      <c r="J14" s="103">
        <v>127919</v>
      </c>
      <c r="K14" s="106">
        <f t="shared" si="0"/>
        <v>93.41244340587119</v>
      </c>
      <c r="L14" s="106" t="e">
        <f>SUM(J15/I15*100)</f>
        <v>#DIV/0!</v>
      </c>
    </row>
    <row r="15" spans="2:12" ht="12.75">
      <c r="B15" s="148" t="s">
        <v>143</v>
      </c>
      <c r="C15" s="146"/>
      <c r="D15" s="146"/>
      <c r="E15" s="146"/>
      <c r="F15" s="146"/>
      <c r="G15" s="107">
        <v>0</v>
      </c>
      <c r="H15" s="107">
        <v>0</v>
      </c>
      <c r="I15" s="107">
        <v>0</v>
      </c>
      <c r="J15" s="107">
        <v>0</v>
      </c>
      <c r="K15" s="106" t="e">
        <f t="shared" si="0"/>
        <v>#DIV/0!</v>
      </c>
      <c r="L15" s="106" t="e">
        <f>SUM(J15/I15*100)</f>
        <v>#DIV/0!</v>
      </c>
    </row>
    <row r="16" spans="2:12" ht="12.75">
      <c r="B16" s="143" t="s">
        <v>144</v>
      </c>
      <c r="C16" s="144"/>
      <c r="D16" s="144"/>
      <c r="E16" s="144"/>
      <c r="F16" s="144"/>
      <c r="G16" s="102">
        <v>2034</v>
      </c>
      <c r="H16" s="102">
        <v>0</v>
      </c>
      <c r="I16" s="108">
        <v>0</v>
      </c>
      <c r="J16" s="108">
        <v>1374</v>
      </c>
      <c r="K16" s="108">
        <f t="shared" si="0"/>
        <v>67.55162241887905</v>
      </c>
      <c r="L16" s="108" t="e">
        <f>SUM(J16/H16*100)</f>
        <v>#DIV/0!</v>
      </c>
    </row>
    <row r="17" spans="2:12" ht="18">
      <c r="B17" s="109"/>
      <c r="C17" s="110"/>
      <c r="D17" s="110"/>
      <c r="E17" s="110"/>
      <c r="F17" s="110"/>
      <c r="G17" s="110"/>
      <c r="H17" s="110"/>
      <c r="I17" s="111"/>
      <c r="J17" s="111"/>
      <c r="K17" s="111"/>
      <c r="L17" s="111"/>
    </row>
    <row r="18" spans="2:12" ht="18">
      <c r="B18" s="149" t="s">
        <v>145</v>
      </c>
      <c r="C18" s="149"/>
      <c r="D18" s="149"/>
      <c r="E18" s="149"/>
      <c r="F18" s="149"/>
      <c r="G18" s="110"/>
      <c r="H18" s="110"/>
      <c r="I18" s="111"/>
      <c r="J18" s="111"/>
      <c r="K18" s="111"/>
      <c r="L18" s="111"/>
    </row>
    <row r="19" spans="2:12" ht="63.75">
      <c r="B19" s="150" t="s">
        <v>131</v>
      </c>
      <c r="C19" s="151"/>
      <c r="D19" s="151"/>
      <c r="E19" s="151"/>
      <c r="F19" s="152"/>
      <c r="G19" s="98" t="s">
        <v>132</v>
      </c>
      <c r="H19" s="99" t="s">
        <v>133</v>
      </c>
      <c r="I19" s="99" t="s">
        <v>134</v>
      </c>
      <c r="J19" s="98" t="s">
        <v>135</v>
      </c>
      <c r="K19" s="99" t="s">
        <v>136</v>
      </c>
      <c r="L19" s="99" t="s">
        <v>137</v>
      </c>
    </row>
    <row r="20" spans="2:12" ht="12.75">
      <c r="B20" s="134">
        <v>1</v>
      </c>
      <c r="C20" s="134"/>
      <c r="D20" s="134"/>
      <c r="E20" s="134"/>
      <c r="F20" s="135"/>
      <c r="G20" s="100">
        <v>2</v>
      </c>
      <c r="H20" s="101">
        <v>3</v>
      </c>
      <c r="I20" s="101">
        <v>4</v>
      </c>
      <c r="J20" s="101">
        <v>5</v>
      </c>
      <c r="K20" s="101" t="s">
        <v>34</v>
      </c>
      <c r="L20" s="101" t="s">
        <v>35</v>
      </c>
    </row>
    <row r="21" spans="2:12" ht="12.75">
      <c r="B21" s="136" t="s">
        <v>146</v>
      </c>
      <c r="C21" s="137"/>
      <c r="D21" s="137"/>
      <c r="E21" s="137"/>
      <c r="F21" s="138"/>
      <c r="G21" s="107"/>
      <c r="H21" s="107"/>
      <c r="I21" s="107"/>
      <c r="J21" s="107"/>
      <c r="K21" s="107"/>
      <c r="L21" s="107"/>
    </row>
    <row r="22" spans="2:12" ht="12.75">
      <c r="B22" s="136" t="s">
        <v>147</v>
      </c>
      <c r="C22" s="139"/>
      <c r="D22" s="139"/>
      <c r="E22" s="139"/>
      <c r="F22" s="139"/>
      <c r="G22" s="107"/>
      <c r="H22" s="107"/>
      <c r="I22" s="107"/>
      <c r="J22" s="107"/>
      <c r="K22" s="107"/>
      <c r="L22" s="107"/>
    </row>
    <row r="23" spans="2:12" ht="12.75">
      <c r="B23" s="140" t="s">
        <v>148</v>
      </c>
      <c r="C23" s="141"/>
      <c r="D23" s="141"/>
      <c r="E23" s="141"/>
      <c r="F23" s="142"/>
      <c r="G23" s="102"/>
      <c r="H23" s="102"/>
      <c r="I23" s="102"/>
      <c r="J23" s="102"/>
      <c r="K23" s="102"/>
      <c r="L23" s="102"/>
    </row>
    <row r="24" spans="2:12" ht="12.75">
      <c r="B24" s="140" t="s">
        <v>149</v>
      </c>
      <c r="C24" s="141"/>
      <c r="D24" s="141"/>
      <c r="E24" s="141"/>
      <c r="F24" s="142"/>
      <c r="G24" s="102"/>
      <c r="H24" s="102"/>
      <c r="I24" s="102"/>
      <c r="J24" s="102"/>
      <c r="K24" s="102"/>
      <c r="L24" s="102"/>
    </row>
    <row r="25" spans="2:12" ht="12.75">
      <c r="B25" s="143" t="s">
        <v>150</v>
      </c>
      <c r="C25" s="144"/>
      <c r="D25" s="144"/>
      <c r="E25" s="144"/>
      <c r="F25" s="144"/>
      <c r="G25" s="102"/>
      <c r="H25" s="102"/>
      <c r="I25" s="102"/>
      <c r="J25" s="102"/>
      <c r="K25" s="102"/>
      <c r="L25" s="102"/>
    </row>
  </sheetData>
  <sheetProtection/>
  <mergeCells count="18">
    <mergeCell ref="B5:L5"/>
    <mergeCell ref="B7:F7"/>
    <mergeCell ref="B8:F8"/>
    <mergeCell ref="B9:F9"/>
    <mergeCell ref="B10:F10"/>
    <mergeCell ref="B11:F11"/>
    <mergeCell ref="B12:F12"/>
    <mergeCell ref="B14:F14"/>
    <mergeCell ref="B15:F15"/>
    <mergeCell ref="B16:F16"/>
    <mergeCell ref="B18:F18"/>
    <mergeCell ref="B19:F19"/>
    <mergeCell ref="B20:F20"/>
    <mergeCell ref="B21:F21"/>
    <mergeCell ref="B22:F22"/>
    <mergeCell ref="B23:F23"/>
    <mergeCell ref="B24:F24"/>
    <mergeCell ref="B25:F2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Zrinka Vukelić</cp:lastModifiedBy>
  <cp:lastPrinted>2023-08-01T08:56:45Z</cp:lastPrinted>
  <dcterms:created xsi:type="dcterms:W3CDTF">1996-10-14T23:33:28Z</dcterms:created>
  <dcterms:modified xsi:type="dcterms:W3CDTF">2023-09-06T11:20:05Z</dcterms:modified>
  <cp:category/>
  <cp:version/>
  <cp:contentType/>
  <cp:contentStatus/>
</cp:coreProperties>
</file>