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228" tabRatio="604" activeTab="0"/>
  </bookViews>
  <sheets>
    <sheet name="Prihodi i rashodi po ekonomskoj" sheetId="1" r:id="rId1"/>
    <sheet name="Prihodi i rashodi EK,FUN I IF" sheetId="2" r:id="rId2"/>
  </sheets>
  <definedNames>
    <definedName name="_xlnm.Print_Area" localSheetId="1">'Prihodi i rashodi EK,FUN I IF'!$A$1:$G$212</definedName>
    <definedName name="_xlnm.Print_Area" localSheetId="0">'Prihodi i rashodi po ekonomskoj'!$A$5:$G$101</definedName>
  </definedNames>
  <calcPr fullCalcOnLoad="1"/>
</workbook>
</file>

<file path=xl/sharedStrings.xml><?xml version="1.0" encoding="utf-8"?>
<sst xmlns="http://schemas.openxmlformats.org/spreadsheetml/2006/main" count="397" uniqueCount="160">
  <si>
    <t>Opći prihodi i primici</t>
  </si>
  <si>
    <t>Pomoći</t>
  </si>
  <si>
    <t>Naziv računa</t>
  </si>
  <si>
    <t xml:space="preserve"> Procjena 2005.</t>
  </si>
  <si>
    <t xml:space="preserve"> Procjena 2006.</t>
  </si>
  <si>
    <t>UKUPNO A/Tpr./Kpr.</t>
  </si>
  <si>
    <t>Rashodi za zaposlene</t>
  </si>
  <si>
    <t>Plaće</t>
  </si>
  <si>
    <t xml:space="preserve">Ostali rashodi za zaposlene </t>
  </si>
  <si>
    <t>Doprinosi na plaće</t>
  </si>
  <si>
    <t>Materijalni rashodi</t>
  </si>
  <si>
    <t>Naknade troškova zaposlenima</t>
  </si>
  <si>
    <t>Naknade za prijevoz, za rad na terenu i odvojeni život</t>
  </si>
  <si>
    <t>Rashodi za materijal i energiju</t>
  </si>
  <si>
    <t>Uredski materijal i ostali materijalni rashodi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</si>
  <si>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</si>
  <si>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</si>
  <si>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</si>
  <si>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</si>
  <si>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</si>
  <si>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Rashodi za nabavu proizvedene dugotrajne imovine</t>
  </si>
  <si>
    <t>RASHODI I IZDACI</t>
  </si>
  <si>
    <t>PRIHODI I PRIMICI</t>
  </si>
  <si>
    <t xml:space="preserve">Račun prihoda/
primitka </t>
  </si>
  <si>
    <t xml:space="preserve">Izvor financiranja 5 Pomoći </t>
  </si>
  <si>
    <t>Pomoći iz inozemstva i od subjekata unutar općeg proračuna</t>
  </si>
  <si>
    <t>UKUPNO Izvor financiranja Pomoći</t>
  </si>
  <si>
    <t xml:space="preserve">Izvor financiranja 1 Opći prihodi i primici 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</si>
  <si>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</si>
  <si>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</si>
  <si>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</si>
  <si>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UKUPNO Izvor financiranja Opći prihodi i primici</t>
  </si>
  <si>
    <t>Izvor financiranja 3 Vlastiti prihodi</t>
  </si>
  <si>
    <t>UKUPNO Izvor financiranja Vlastiti prihodi</t>
  </si>
  <si>
    <t>Prihodi od prodaje proizvoda i robe te pruženih usluga</t>
  </si>
  <si>
    <t>Prihodi od prodaje proizvoda i robe te pruženih usluga i prihodi od donacija</t>
  </si>
  <si>
    <t>Izvor financiranja 93 Vlastiti prihodi - preneseni višak</t>
  </si>
  <si>
    <t>Višak/manjak prihoda</t>
  </si>
  <si>
    <t xml:space="preserve">Višak prihoda poslovanja </t>
  </si>
  <si>
    <t xml:space="preserve">Izvor financiranja 4 Prihodi za posebne namjene </t>
  </si>
  <si>
    <t>Prihodi po posebnim propisima</t>
  </si>
  <si>
    <t>UKUPNO Izvor financiranja Vlastiti prihodi - preneseni višak</t>
  </si>
  <si>
    <t>Izvor financiranja 94 Prihodi za posebne namjene - preneseni višak</t>
  </si>
  <si>
    <t>UKUPNO Izvor financiranja Prihodi za posebne namjene - preneseni višak</t>
  </si>
  <si>
    <t>Pomoći proračunskim korisnicima iz proračuna koji im nije nadležan</t>
  </si>
  <si>
    <t>Izvor financiranja 95 Pomoći - preneseni višak</t>
  </si>
  <si>
    <t>Sveukupno prihodi</t>
  </si>
  <si>
    <t>Sveukupno prihodi + preneseni višak</t>
  </si>
  <si>
    <t xml:space="preserve">PRIHODI </t>
  </si>
  <si>
    <t xml:space="preserve">Opći prihodi i primici </t>
  </si>
  <si>
    <t>RASHODI</t>
  </si>
  <si>
    <t xml:space="preserve">Prihodi za posebne namjene </t>
  </si>
  <si>
    <t xml:space="preserve">Ukupni prihodi </t>
  </si>
  <si>
    <t>Ukupni rashodi</t>
  </si>
  <si>
    <t>Oznaka IF</t>
  </si>
  <si>
    <t xml:space="preserve">Naziv izvora financiranja </t>
  </si>
  <si>
    <t xml:space="preserve">KORIŠTENJE PRENESENOG VIŠKA </t>
  </si>
  <si>
    <t>UKUPNO Izvor financiranja Prihodi za posebne namjene</t>
  </si>
  <si>
    <t>Indeks</t>
  </si>
  <si>
    <t>6=5/2*100</t>
  </si>
  <si>
    <t>7=5/4*100</t>
  </si>
  <si>
    <t>Račun rashoda/
izdatka</t>
  </si>
  <si>
    <t>Izvor financiranja 4 Prihodi za posebne namjene</t>
  </si>
  <si>
    <t>Izvor financiranja  1 Opći prihodi i primici</t>
  </si>
  <si>
    <t xml:space="preserve">Izvor financiranja  3 Vlastiti prihodi </t>
  </si>
  <si>
    <t>Plaće za redovan rad</t>
  </si>
  <si>
    <t>Doprinosi za obvezno zdravstveno osiguranje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</si>
  <si>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</si>
  <si>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</si>
  <si>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</si>
  <si>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</si>
  <si>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</si>
  <si>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</si>
  <si>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</si>
  <si>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</si>
  <si>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</si>
  <si>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</si>
  <si>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</si>
  <si>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</si>
  <si>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</si>
  <si>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</si>
  <si>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</si>
  <si>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</si>
  <si>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</si>
  <si>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Reprezentacija</t>
  </si>
  <si>
    <t>Pristojbe i naknade</t>
  </si>
  <si>
    <t>3299</t>
  </si>
  <si>
    <t>3431</t>
  </si>
  <si>
    <t>Bankarske usluge i usluge platnog prometa</t>
  </si>
  <si>
    <t>4221</t>
  </si>
  <si>
    <t>Uredska oprema i namještaj</t>
  </si>
  <si>
    <t xml:space="preserve">RAZLIKA </t>
  </si>
  <si>
    <t xml:space="preserve">UKUPNO PRIHODI </t>
  </si>
  <si>
    <t xml:space="preserve">PRIHODI PO IZVORIMA FINANCIRANJA </t>
  </si>
  <si>
    <t>Vlastiti prihodi</t>
  </si>
  <si>
    <t>UKUPNO RASHODI</t>
  </si>
  <si>
    <t xml:space="preserve">IZVJEŠTAJ O IZVRŠENJU FINANCIJSKOG PLANA </t>
  </si>
  <si>
    <t>Stručno usavršavanje zaposlenika</t>
  </si>
  <si>
    <t>Ostale naknade troškova zaposlenima</t>
  </si>
  <si>
    <t>Materijal i sirovine</t>
  </si>
  <si>
    <t>Sitni inventar i auto gume</t>
  </si>
  <si>
    <t>Službena, radna i zaštitna odjeća i obuća</t>
  </si>
  <si>
    <t>Zdravstvene i veterinarske usluge</t>
  </si>
  <si>
    <t>Intelektualne i osobne usluge</t>
  </si>
  <si>
    <t>Članarine i norme</t>
  </si>
  <si>
    <t>Knjige</t>
  </si>
  <si>
    <t>Zatezne kamate</t>
  </si>
  <si>
    <t xml:space="preserve">Naknade građanima i kućanstvima </t>
  </si>
  <si>
    <t>Ostale naknade građanima i kućanstvim aiz proračuna</t>
  </si>
  <si>
    <t>Naknade građanima i kućanstvima u naravi</t>
  </si>
  <si>
    <t>Prihodi od pruženih usluga</t>
  </si>
  <si>
    <t xml:space="preserve">Prihodi od prodaje proizvoda i robe </t>
  </si>
  <si>
    <t>za nabavu nefinancijske imovine</t>
  </si>
  <si>
    <t>Kapitalna donacija</t>
  </si>
  <si>
    <t>Materijal i dijelovi za tekuće i investicijsko održ.</t>
  </si>
  <si>
    <t>Sitni inventar</t>
  </si>
  <si>
    <t>Usluge telefona,pošte i prijevoza</t>
  </si>
  <si>
    <t>Zakupnine i najamnine</t>
  </si>
  <si>
    <t>Namirnice</t>
  </si>
  <si>
    <t>Knjige,umjetnička djela</t>
  </si>
  <si>
    <t>Rashodi za nabavu nefinancijske imovine</t>
  </si>
  <si>
    <t xml:space="preserve">Ostvarenje/
izvršenje 2021. </t>
  </si>
  <si>
    <t>Izvorni plan 2022</t>
  </si>
  <si>
    <t>Tekući plan 2022</t>
  </si>
  <si>
    <t xml:space="preserve">Ostvarenje/
izvršenje 2022. </t>
  </si>
  <si>
    <t xml:space="preserve">Pomoći od međunarodnih organizacija te institucija i tijela EU </t>
  </si>
  <si>
    <t>Tekuće pomoći od institucija i tijela EU</t>
  </si>
  <si>
    <t xml:space="preserve">Pomoći od izvanproračunskih korisnika </t>
  </si>
  <si>
    <t xml:space="preserve">Tekuće pomoći od izvanproračunskih korisnika </t>
  </si>
  <si>
    <t>Tekuće pomoći proračunskim korisnicima iz proračuna koji im nije nadležan</t>
  </si>
  <si>
    <t>Prijenosi između proračunskih korisnika istog proračuna</t>
  </si>
  <si>
    <t>Tekući prijenosi između proračunskih korisnika istog proračuna temeljem prijenosa EU sredstava</t>
  </si>
  <si>
    <t xml:space="preserve">Prihodi od upravnih i administrativnih pristojbi, pristojbi po posebnim propisima i naknada </t>
  </si>
  <si>
    <t>Prihodi iz nadležnog proračuna za financiranje redovne djelatnosti proračunskih korisnika</t>
  </si>
  <si>
    <t xml:space="preserve">Ostali nespomenuti prihodi </t>
  </si>
  <si>
    <t>Plaće za prekovremeni rad</t>
  </si>
  <si>
    <t>Plaće za posebne uvjete rada</t>
  </si>
  <si>
    <t>Usluge promidžbe i informiranja</t>
  </si>
  <si>
    <t>Rashodi za dodatna ulaganja na nefinancijskoj imovini</t>
  </si>
  <si>
    <t>Dodatna ulaganja na građevinskim objektima</t>
  </si>
  <si>
    <t>Priznavanje prihoda EU</t>
  </si>
  <si>
    <t>Kapitalne donacije od fizičkih osoba</t>
  </si>
  <si>
    <t>Donacije od pravnih i fizičkih osoba</t>
  </si>
  <si>
    <t>Kapitalne pomoći proračunskim korisnicima iz proračuna koji im nije nadležan</t>
  </si>
  <si>
    <t>Premije osiguranja</t>
  </si>
  <si>
    <t>Ostali nespomenuti prihodi</t>
  </si>
  <si>
    <t>Prijenosi između proračunski korisnika istog proračuna</t>
  </si>
  <si>
    <t xml:space="preserve">PREGLED UKUPNIH PRIHODA I RASHODA </t>
  </si>
  <si>
    <t xml:space="preserve"> Redovna djelatnost </t>
  </si>
  <si>
    <t>Predsjednica Školskog odbora</t>
  </si>
  <si>
    <t>U Kosinju 20.ožujka 2023.</t>
  </si>
  <si>
    <t>IZVJEŠTAJ O IZVRŠENJU FINANCIJSKOG PLANA 
PO ORGANIZACIJSKOJ I PROGRAMSKOJ KLASIFIKACIJI OD 1.1.-31.12.2022. GOD.</t>
  </si>
  <si>
    <t>PO EKONOMSKOJ KLASIFIKACIJI OD 1.1.-31.12.2022. GODINE</t>
  </si>
  <si>
    <t>OŠ "ANŽ FRANKOPAN" KOSINJ</t>
  </si>
  <si>
    <t>GORNJI KOSINJ 49</t>
  </si>
  <si>
    <t>OIB: 45145128760</t>
  </si>
  <si>
    <t>Klasa: 400-04/23-01-01</t>
  </si>
  <si>
    <t>Urbroj: 2125-32-01-23-01</t>
  </si>
  <si>
    <t>Mirjana Prša, dipl.uč.</t>
  </si>
  <si>
    <t>,</t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</si>
</sst>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 ;\-#,##0\ "/>
    <numFmt numFmtId="205" formatCode="[$¥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Times New Roman"/>
      <family val="1"/>
    </font>
    <font>
      <b/>
      <sz val="16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9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1" applyNumberFormat="0" applyFont="0" applyAlignment="0" applyProtection="0"/>
    <xf numFmtId="0" fontId="3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2" applyNumberFormat="0" applyAlignment="0" applyProtection="0"/>
    <xf numFmtId="0" fontId="39" fillId="27" borderId="3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52" fillId="0" borderId="0" xfId="0" applyFont="1" applyAlignment="1">
      <alignment vertical="center" wrapText="1"/>
    </xf>
    <xf numFmtId="3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 quotePrefix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 wrapText="1"/>
    </xf>
    <xf numFmtId="3" fontId="6" fillId="0" borderId="0" xfId="0" applyNumberFormat="1" applyFont="1" applyBorder="1" applyAlignment="1" quotePrefix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8" fillId="0" borderId="13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3" fontId="8" fillId="0" borderId="16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49" fontId="8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 quotePrefix="1">
      <alignment wrapText="1"/>
    </xf>
    <xf numFmtId="3" fontId="11" fillId="0" borderId="0" xfId="0" applyNumberFormat="1" applyFont="1" applyAlignment="1">
      <alignment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 wrapText="1"/>
    </xf>
    <xf numFmtId="3" fontId="9" fillId="0" borderId="19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vertical="center"/>
    </xf>
    <xf numFmtId="3" fontId="4" fillId="0" borderId="0" xfId="0" applyNumberFormat="1" applyFont="1" applyBorder="1" applyAlignment="1" quotePrefix="1">
      <alignment horizontal="center"/>
    </xf>
    <xf numFmtId="49" fontId="8" fillId="0" borderId="0" xfId="0" applyNumberFormat="1" applyFont="1" applyBorder="1" applyAlignment="1" quotePrefix="1">
      <alignment horizontal="center" vertical="center"/>
    </xf>
    <xf numFmtId="3" fontId="3" fillId="0" borderId="0" xfId="0" applyNumberFormat="1" applyFont="1" applyAlignment="1" quotePrefix="1">
      <alignment horizontal="left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 quotePrefix="1">
      <alignment horizontal="center" vertical="center" wrapText="1"/>
    </xf>
    <xf numFmtId="3" fontId="13" fillId="0" borderId="0" xfId="0" applyNumberFormat="1" applyFont="1" applyAlignment="1">
      <alignment/>
    </xf>
    <xf numFmtId="3" fontId="12" fillId="0" borderId="22" xfId="0" applyNumberFormat="1" applyFont="1" applyBorder="1" applyAlignment="1" quotePrefix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8" fillId="0" borderId="24" xfId="0" applyNumberFormat="1" applyFont="1" applyBorder="1" applyAlignment="1" quotePrefix="1">
      <alignment horizontal="right" vertical="center"/>
    </xf>
    <xf numFmtId="3" fontId="8" fillId="0" borderId="10" xfId="0" applyNumberFormat="1" applyFont="1" applyBorder="1" applyAlignment="1" quotePrefix="1">
      <alignment horizontal="right" vertical="center"/>
    </xf>
    <xf numFmtId="0" fontId="7" fillId="0" borderId="23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 quotePrefix="1">
      <alignment horizontal="left" vertical="center"/>
    </xf>
    <xf numFmtId="3" fontId="8" fillId="0" borderId="0" xfId="0" applyNumberFormat="1" applyFont="1" applyBorder="1" applyAlignment="1" quotePrefix="1">
      <alignment horizontal="right" vertical="center"/>
    </xf>
    <xf numFmtId="3" fontId="4" fillId="0" borderId="10" xfId="0" applyNumberFormat="1" applyFont="1" applyBorder="1" applyAlignment="1" quotePrefix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 wrapText="1"/>
    </xf>
    <xf numFmtId="3" fontId="12" fillId="0" borderId="28" xfId="0" applyNumberFormat="1" applyFont="1" applyBorder="1" applyAlignment="1" quotePrefix="1">
      <alignment horizontal="center" vertical="center" wrapText="1"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 vertical="center"/>
    </xf>
    <xf numFmtId="3" fontId="9" fillId="0" borderId="29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 wrapText="1"/>
    </xf>
    <xf numFmtId="3" fontId="8" fillId="0" borderId="20" xfId="0" applyNumberFormat="1" applyFont="1" applyBorder="1" applyAlignment="1">
      <alignment horizontal="right" vertical="center"/>
    </xf>
    <xf numFmtId="3" fontId="9" fillId="0" borderId="29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/>
    </xf>
    <xf numFmtId="3" fontId="8" fillId="0" borderId="24" xfId="0" applyNumberFormat="1" applyFont="1" applyBorder="1" applyAlignment="1" quotePrefix="1">
      <alignment horizontal="right" vertical="center"/>
    </xf>
    <xf numFmtId="3" fontId="11" fillId="0" borderId="10" xfId="0" applyNumberFormat="1" applyFont="1" applyBorder="1" applyAlignment="1">
      <alignment/>
    </xf>
    <xf numFmtId="3" fontId="5" fillId="0" borderId="32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3" fontId="8" fillId="0" borderId="23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8" fillId="0" borderId="37" xfId="0" applyNumberFormat="1" applyFont="1" applyBorder="1" applyAlignment="1">
      <alignment horizontal="right" vertical="center"/>
    </xf>
    <xf numFmtId="3" fontId="8" fillId="0" borderId="37" xfId="0" applyNumberFormat="1" applyFont="1" applyBorder="1" applyAlignment="1" quotePrefix="1">
      <alignment horizontal="right" vertical="center"/>
    </xf>
    <xf numFmtId="3" fontId="8" fillId="0" borderId="22" xfId="0" applyNumberFormat="1" applyFont="1" applyBorder="1" applyAlignment="1" quotePrefix="1">
      <alignment horizontal="right" vertical="center"/>
    </xf>
    <xf numFmtId="3" fontId="8" fillId="0" borderId="22" xfId="0" applyNumberFormat="1" applyFont="1" applyBorder="1" applyAlignment="1" quotePrefix="1">
      <alignment horizontal="center" vertical="center"/>
    </xf>
    <xf numFmtId="3" fontId="8" fillId="0" borderId="10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3" fontId="8" fillId="0" borderId="39" xfId="0" applyNumberFormat="1" applyFont="1" applyBorder="1" applyAlignment="1">
      <alignment horizontal="right" vertical="center"/>
    </xf>
    <xf numFmtId="0" fontId="53" fillId="0" borderId="0" xfId="0" applyFont="1" applyAlignment="1">
      <alignment horizontal="center" vertical="center" wrapText="1"/>
    </xf>
    <xf numFmtId="0" fontId="6" fillId="0" borderId="28" xfId="0" applyNumberFormat="1" applyFont="1" applyBorder="1" applyAlignment="1" quotePrefix="1">
      <alignment horizontal="center" vertical="center" wrapText="1"/>
    </xf>
    <xf numFmtId="0" fontId="6" fillId="0" borderId="40" xfId="0" applyNumberFormat="1" applyFont="1" applyBorder="1" applyAlignment="1" quotePrefix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 quotePrefix="1">
      <alignment horizontal="center" vertical="center" wrapText="1"/>
    </xf>
    <xf numFmtId="3" fontId="6" fillId="0" borderId="40" xfId="0" applyNumberFormat="1" applyFont="1" applyBorder="1" applyAlignment="1" quotePrefix="1">
      <alignment horizontal="center" vertical="center" wrapText="1"/>
    </xf>
    <xf numFmtId="3" fontId="10" fillId="0" borderId="41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vertical="center" wrapText="1"/>
    </xf>
    <xf numFmtId="3" fontId="8" fillId="0" borderId="42" xfId="0" applyNumberFormat="1" applyFont="1" applyBorder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10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 quotePrefix="1">
      <alignment horizontal="center" vertical="center"/>
    </xf>
    <xf numFmtId="3" fontId="8" fillId="0" borderId="10" xfId="0" applyNumberFormat="1" applyFont="1" applyBorder="1" applyAlignment="1" quotePrefix="1">
      <alignment horizontal="left" vertical="center"/>
    </xf>
    <xf numFmtId="0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 quotePrefix="1">
      <alignment horizontal="right" vertical="center" wrapText="1"/>
    </xf>
    <xf numFmtId="3" fontId="8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0" fontId="7" fillId="0" borderId="27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4" fillId="0" borderId="0" xfId="0" applyNumberFormat="1" applyFont="1" applyBorder="1" applyAlignment="1" quotePrefix="1">
      <alignment horizontal="center" vertical="center"/>
    </xf>
    <xf numFmtId="3" fontId="4" fillId="0" borderId="0" xfId="0" applyNumberFormat="1" applyFont="1" applyBorder="1" applyAlignment="1" quotePrefix="1">
      <alignment horizontal="right" vertical="center"/>
    </xf>
    <xf numFmtId="3" fontId="1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3" fontId="6" fillId="0" borderId="28" xfId="0" applyNumberFormat="1" applyFont="1" applyBorder="1" applyAlignment="1" quotePrefix="1">
      <alignment horizontal="center" vertical="center" wrapText="1"/>
    </xf>
    <xf numFmtId="3" fontId="6" fillId="0" borderId="40" xfId="0" applyNumberFormat="1" applyFont="1" applyBorder="1" applyAlignment="1" quotePrefix="1">
      <alignment horizontal="center" vertical="center" wrapText="1"/>
    </xf>
    <xf numFmtId="0" fontId="12" fillId="0" borderId="28" xfId="0" applyNumberFormat="1" applyFont="1" applyBorder="1" applyAlignment="1" quotePrefix="1">
      <alignment horizontal="center" vertical="center" wrapText="1"/>
    </xf>
    <xf numFmtId="0" fontId="6" fillId="0" borderId="28" xfId="0" applyNumberFormat="1" applyFont="1" applyBorder="1" applyAlignment="1" quotePrefix="1">
      <alignment horizontal="center" vertical="center" wrapText="1"/>
    </xf>
    <xf numFmtId="0" fontId="6" fillId="0" borderId="40" xfId="0" applyNumberFormat="1" applyFont="1" applyBorder="1" applyAlignment="1" quotePrefix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 quotePrefix="1">
      <alignment horizontal="center" vertical="center"/>
    </xf>
    <xf numFmtId="0" fontId="12" fillId="0" borderId="10" xfId="0" applyNumberFormat="1" applyFont="1" applyBorder="1" applyAlignment="1" quotePrefix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49" fontId="8" fillId="0" borderId="39" xfId="0" applyNumberFormat="1" applyFont="1" applyBorder="1" applyAlignment="1" quotePrefix="1">
      <alignment horizontal="left" vertical="center" wrapText="1"/>
    </xf>
    <xf numFmtId="49" fontId="8" fillId="0" borderId="24" xfId="0" applyNumberFormat="1" applyFont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center" vertical="center" wrapText="1"/>
    </xf>
    <xf numFmtId="3" fontId="8" fillId="0" borderId="39" xfId="0" applyNumberFormat="1" applyFont="1" applyBorder="1" applyAlignment="1" quotePrefix="1">
      <alignment horizontal="left" vertical="center"/>
    </xf>
    <xf numFmtId="3" fontId="8" fillId="0" borderId="24" xfId="0" applyNumberFormat="1" applyFont="1" applyBorder="1" applyAlignment="1" quotePrefix="1">
      <alignment horizontal="left" vertical="center"/>
    </xf>
    <xf numFmtId="49" fontId="8" fillId="0" borderId="10" xfId="0" applyNumberFormat="1" applyFont="1" applyBorder="1" applyAlignment="1" quotePrefix="1">
      <alignment horizontal="left" vertical="center"/>
    </xf>
    <xf numFmtId="49" fontId="8" fillId="0" borderId="39" xfId="0" applyNumberFormat="1" applyFont="1" applyBorder="1" applyAlignment="1" quotePrefix="1">
      <alignment horizontal="left" vertical="center"/>
    </xf>
    <xf numFmtId="49" fontId="8" fillId="0" borderId="24" xfId="0" applyNumberFormat="1" applyFont="1" applyBorder="1" applyAlignment="1" quotePrefix="1">
      <alignment horizontal="left" vertical="center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8" fillId="0" borderId="39" xfId="0" applyNumberFormat="1" applyFont="1" applyBorder="1" applyAlignment="1" quotePrefix="1">
      <alignment horizontal="center" vertical="center"/>
    </xf>
    <xf numFmtId="3" fontId="8" fillId="0" borderId="24" xfId="0" applyNumberFormat="1" applyFont="1" applyBorder="1" applyAlignment="1" quotePrefix="1">
      <alignment horizontal="center" vertical="center"/>
    </xf>
    <xf numFmtId="3" fontId="6" fillId="0" borderId="34" xfId="0" applyNumberFormat="1" applyFont="1" applyBorder="1" applyAlignment="1">
      <alignment horizontal="center" vertical="center" wrapText="1"/>
    </xf>
    <xf numFmtId="3" fontId="6" fillId="0" borderId="43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right" vertical="center"/>
    </xf>
    <xf numFmtId="49" fontId="8" fillId="0" borderId="37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quotePrefix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0" fontId="12" fillId="0" borderId="39" xfId="0" applyNumberFormat="1" applyFont="1" applyBorder="1" applyAlignment="1" quotePrefix="1">
      <alignment horizontal="center" vertical="center" wrapText="1"/>
    </xf>
    <xf numFmtId="0" fontId="12" fillId="0" borderId="24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Alignment="1" quotePrefix="1">
      <alignment horizontal="left" vertical="center" wrapText="1"/>
    </xf>
    <xf numFmtId="0" fontId="12" fillId="0" borderId="46" xfId="0" applyNumberFormat="1" applyFont="1" applyBorder="1" applyAlignment="1" quotePrefix="1">
      <alignment horizontal="center" vertical="center" wrapText="1"/>
    </xf>
    <xf numFmtId="0" fontId="12" fillId="0" borderId="47" xfId="0" applyNumberFormat="1" applyFont="1" applyBorder="1" applyAlignment="1" quotePrefix="1">
      <alignment horizontal="center" vertical="center" wrapText="1"/>
    </xf>
    <xf numFmtId="3" fontId="5" fillId="0" borderId="0" xfId="0" applyNumberFormat="1" applyFont="1" applyAlignment="1">
      <alignment horizontal="center"/>
    </xf>
    <xf numFmtId="49" fontId="8" fillId="0" borderId="39" xfId="0" applyNumberFormat="1" applyFont="1" applyBorder="1" applyAlignment="1" quotePrefix="1">
      <alignment horizontal="center" vertical="center" wrapText="1"/>
    </xf>
    <xf numFmtId="49" fontId="8" fillId="0" borderId="24" xfId="0" applyNumberFormat="1" applyFont="1" applyBorder="1" applyAlignment="1" quotePrefix="1">
      <alignment horizontal="center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02"/>
  <sheetViews>
    <sheetView tabSelected="1" zoomScale="85" zoomScaleNormal="85" zoomScalePageLayoutView="0" workbookViewId="0" topLeftCell="A1">
      <selection activeCell="A46" sqref="A46:IV46"/>
    </sheetView>
  </sheetViews>
  <sheetFormatPr defaultColWidth="9.140625" defaultRowHeight="12.75"/>
  <cols>
    <col min="1" max="1" width="11.57421875" style="4" customWidth="1"/>
    <col min="2" max="2" width="40.421875" style="4" customWidth="1"/>
    <col min="3" max="3" width="17.7109375" style="4" customWidth="1"/>
    <col min="4" max="6" width="17.7109375" style="14" customWidth="1"/>
    <col min="7" max="7" width="13.28125" style="14" customWidth="1"/>
    <col min="8" max="8" width="15.140625" style="4" customWidth="1"/>
    <col min="9" max="9" width="13.8515625" style="4" customWidth="1"/>
    <col min="10" max="15" width="15.140625" style="4" customWidth="1"/>
    <col min="16" max="16" width="16.7109375" style="4" hidden="1" customWidth="1"/>
    <col min="17" max="17" width="16.421875" style="4" hidden="1" customWidth="1"/>
    <col min="18" max="18" width="12.57421875" style="4" hidden="1" customWidth="1"/>
    <col min="19" max="19" width="15.140625" style="4" customWidth="1"/>
    <col min="20" max="16384" width="9.140625" style="4" customWidth="1"/>
  </cols>
  <sheetData>
    <row r="3" ht="13.5">
      <c r="J3" s="110"/>
    </row>
    <row r="4" ht="13.5">
      <c r="J4" s="165"/>
    </row>
    <row r="5" spans="1:10" ht="20.25">
      <c r="A5" s="176" t="s">
        <v>96</v>
      </c>
      <c r="B5" s="176"/>
      <c r="C5" s="176"/>
      <c r="D5" s="176"/>
      <c r="E5" s="176"/>
      <c r="F5" s="176"/>
      <c r="G5" s="176"/>
      <c r="H5" s="3"/>
      <c r="I5" s="3"/>
      <c r="J5" s="3"/>
    </row>
    <row r="6" spans="1:10" ht="20.25">
      <c r="A6" s="176" t="s">
        <v>152</v>
      </c>
      <c r="B6" s="176"/>
      <c r="C6" s="176"/>
      <c r="D6" s="176"/>
      <c r="E6" s="176"/>
      <c r="F6" s="176"/>
      <c r="G6" s="176"/>
      <c r="H6" s="176"/>
      <c r="I6" s="3"/>
      <c r="J6" s="3"/>
    </row>
    <row r="7" spans="1:10" ht="20.25">
      <c r="A7" s="112"/>
      <c r="B7" s="112"/>
      <c r="C7" s="112"/>
      <c r="D7" s="112"/>
      <c r="E7" s="112"/>
      <c r="F7" s="112"/>
      <c r="G7" s="112"/>
      <c r="H7" s="112"/>
      <c r="I7" s="3"/>
      <c r="J7" s="3"/>
    </row>
    <row r="8" ht="20.25">
      <c r="B8" s="166" t="s">
        <v>153</v>
      </c>
    </row>
    <row r="9" ht="20.25">
      <c r="B9" s="166" t="s">
        <v>154</v>
      </c>
    </row>
    <row r="10" ht="20.25">
      <c r="B10" s="166" t="s">
        <v>155</v>
      </c>
    </row>
    <row r="12" spans="1:7" ht="20.25">
      <c r="A12" s="186" t="s">
        <v>22</v>
      </c>
      <c r="B12" s="186"/>
      <c r="C12" s="186"/>
      <c r="D12" s="186"/>
      <c r="E12" s="186"/>
      <c r="F12" s="186"/>
      <c r="G12" s="186"/>
    </row>
    <row r="13" spans="1:7" s="6" customFormat="1" ht="14.25">
      <c r="A13" s="5"/>
      <c r="D13" s="7"/>
      <c r="E13" s="7"/>
      <c r="F13" s="7"/>
      <c r="G13" s="7"/>
    </row>
    <row r="14" spans="1:8" ht="15.75" customHeight="1">
      <c r="A14" s="180" t="s">
        <v>23</v>
      </c>
      <c r="B14" s="182" t="s">
        <v>2</v>
      </c>
      <c r="C14" s="182" t="s">
        <v>121</v>
      </c>
      <c r="D14" s="177" t="s">
        <v>122</v>
      </c>
      <c r="E14" s="177" t="s">
        <v>123</v>
      </c>
      <c r="F14" s="177" t="s">
        <v>124</v>
      </c>
      <c r="G14" s="177" t="s">
        <v>58</v>
      </c>
      <c r="H14" s="177" t="s">
        <v>58</v>
      </c>
    </row>
    <row r="15" spans="1:8" ht="31.5" customHeight="1">
      <c r="A15" s="181"/>
      <c r="B15" s="183"/>
      <c r="C15" s="183"/>
      <c r="D15" s="178"/>
      <c r="E15" s="178"/>
      <c r="F15" s="178"/>
      <c r="G15" s="178"/>
      <c r="H15" s="178"/>
    </row>
    <row r="16" spans="1:8" s="53" customFormat="1" ht="12">
      <c r="A16" s="185">
        <v>1</v>
      </c>
      <c r="B16" s="185"/>
      <c r="C16" s="51">
        <v>2</v>
      </c>
      <c r="D16" s="52">
        <v>3</v>
      </c>
      <c r="E16" s="52">
        <v>4</v>
      </c>
      <c r="F16" s="52">
        <v>5</v>
      </c>
      <c r="G16" s="52" t="s">
        <v>59</v>
      </c>
      <c r="H16" s="52" t="s">
        <v>60</v>
      </c>
    </row>
    <row r="17" spans="1:8" ht="28.5">
      <c r="A17" s="128">
        <v>63</v>
      </c>
      <c r="B17" s="129" t="s">
        <v>25</v>
      </c>
      <c r="C17" s="10">
        <f>SUM(C18+C21+C23+C26)</f>
        <v>1791328</v>
      </c>
      <c r="D17" s="10">
        <f>SUM(D18+D21+D23+D26)</f>
        <v>2280193</v>
      </c>
      <c r="E17" s="10">
        <f>SUM(E18+E21+E23+E26)</f>
        <v>2286406</v>
      </c>
      <c r="F17" s="10">
        <f>SUM(F18+F21+F23+F26)</f>
        <v>1828292.35</v>
      </c>
      <c r="G17" s="10">
        <f>SUM(F17/C17*100)</f>
        <v>102.06351656424731</v>
      </c>
      <c r="H17" s="10">
        <f>SUM(F17/E17*100)</f>
        <v>79.96359133067355</v>
      </c>
    </row>
    <row r="18" spans="1:8" ht="28.5">
      <c r="A18" s="128">
        <v>632</v>
      </c>
      <c r="B18" s="129" t="s">
        <v>125</v>
      </c>
      <c r="C18" s="10">
        <v>0</v>
      </c>
      <c r="D18" s="10">
        <v>15000</v>
      </c>
      <c r="E18" s="10">
        <v>15000</v>
      </c>
      <c r="F18" s="10">
        <v>0</v>
      </c>
      <c r="G18" s="10">
        <v>0</v>
      </c>
      <c r="H18" s="10">
        <v>0</v>
      </c>
    </row>
    <row r="19" spans="1:8" ht="14.25">
      <c r="A19" s="128">
        <v>6321</v>
      </c>
      <c r="B19" s="129" t="s">
        <v>140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 ht="14.25">
      <c r="A20" s="124">
        <v>6323</v>
      </c>
      <c r="B20" s="125" t="s">
        <v>126</v>
      </c>
      <c r="C20" s="127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</row>
    <row r="21" spans="1:8" ht="15.75" customHeight="1">
      <c r="A21" s="128">
        <v>634</v>
      </c>
      <c r="B21" s="129" t="s">
        <v>127</v>
      </c>
      <c r="C21" s="130">
        <v>0</v>
      </c>
      <c r="D21" s="127">
        <v>0</v>
      </c>
      <c r="E21" s="127">
        <v>0</v>
      </c>
      <c r="F21" s="127">
        <v>0</v>
      </c>
      <c r="G21" s="10">
        <v>0</v>
      </c>
      <c r="H21" s="10">
        <v>0</v>
      </c>
    </row>
    <row r="22" spans="1:8" ht="15.75" customHeight="1">
      <c r="A22" s="124">
        <v>6341</v>
      </c>
      <c r="B22" s="125" t="s">
        <v>128</v>
      </c>
      <c r="C22" s="126">
        <v>0</v>
      </c>
      <c r="D22" s="127">
        <v>0</v>
      </c>
      <c r="E22" s="127">
        <v>0</v>
      </c>
      <c r="F22" s="127">
        <v>0</v>
      </c>
      <c r="G22" s="10">
        <v>0</v>
      </c>
      <c r="H22" s="10">
        <v>0</v>
      </c>
    </row>
    <row r="23" spans="1:8" ht="28.5">
      <c r="A23" s="128">
        <v>636</v>
      </c>
      <c r="B23" s="129" t="s">
        <v>44</v>
      </c>
      <c r="C23" s="130">
        <v>1756244</v>
      </c>
      <c r="D23" s="81">
        <f>SUM(D24:D25)</f>
        <v>2257040</v>
      </c>
      <c r="E23" s="81">
        <f>SUM(E24:E25)</f>
        <v>2257040</v>
      </c>
      <c r="F23" s="10">
        <f>SUM(F24:F25)</f>
        <v>1815577.35</v>
      </c>
      <c r="G23" s="10">
        <f>SUM(F23/C23*100)</f>
        <v>103.37842292984347</v>
      </c>
      <c r="H23" s="10">
        <f aca="true" t="shared" si="0" ref="H23:H40">SUM(F23/E23*100)</f>
        <v>80.44063685180592</v>
      </c>
    </row>
    <row r="24" spans="1:8" ht="27">
      <c r="A24" s="124">
        <v>6361</v>
      </c>
      <c r="B24" s="125" t="s">
        <v>129</v>
      </c>
      <c r="C24" s="126">
        <v>1756244</v>
      </c>
      <c r="D24" s="127">
        <v>2255000</v>
      </c>
      <c r="E24" s="127">
        <v>2255000</v>
      </c>
      <c r="F24" s="127">
        <v>1814577.35</v>
      </c>
      <c r="G24" s="10">
        <f>SUM(F24/C24*100)</f>
        <v>103.32148323353702</v>
      </c>
      <c r="H24" s="10">
        <f t="shared" si="0"/>
        <v>80.46906208425722</v>
      </c>
    </row>
    <row r="25" spans="1:8" ht="27">
      <c r="A25" s="124">
        <v>6362</v>
      </c>
      <c r="B25" s="125" t="s">
        <v>143</v>
      </c>
      <c r="C25" s="126">
        <v>0</v>
      </c>
      <c r="D25" s="127">
        <v>2040</v>
      </c>
      <c r="E25" s="127">
        <v>2040</v>
      </c>
      <c r="F25" s="127">
        <v>1000</v>
      </c>
      <c r="G25" s="10">
        <v>0</v>
      </c>
      <c r="H25" s="10">
        <v>0</v>
      </c>
    </row>
    <row r="26" spans="1:8" ht="28.5">
      <c r="A26" s="128">
        <v>639</v>
      </c>
      <c r="B26" s="129" t="s">
        <v>130</v>
      </c>
      <c r="C26" s="130">
        <v>35084</v>
      </c>
      <c r="D26" s="81">
        <v>8153</v>
      </c>
      <c r="E26" s="81">
        <f>SUM(E27)</f>
        <v>14366</v>
      </c>
      <c r="F26" s="10">
        <f>SUM(F27)</f>
        <v>12715</v>
      </c>
      <c r="G26" s="10">
        <f>SUM(F26/C26*100)</f>
        <v>36.24159160871052</v>
      </c>
      <c r="H26" s="10">
        <f t="shared" si="0"/>
        <v>88.50758735904219</v>
      </c>
    </row>
    <row r="27" spans="1:8" ht="41.25">
      <c r="A27" s="124">
        <v>6393</v>
      </c>
      <c r="B27" s="125" t="s">
        <v>131</v>
      </c>
      <c r="C27" s="126">
        <v>35084</v>
      </c>
      <c r="D27" s="127">
        <v>8153</v>
      </c>
      <c r="E27" s="127">
        <v>14366</v>
      </c>
      <c r="F27" s="127">
        <v>12715</v>
      </c>
      <c r="G27" s="10">
        <f>SUM(F27/C27*100)</f>
        <v>36.24159160871052</v>
      </c>
      <c r="H27" s="10">
        <f t="shared" si="0"/>
        <v>88.50758735904219</v>
      </c>
    </row>
    <row r="28" spans="1:8" ht="42.75">
      <c r="A28" s="128">
        <v>65</v>
      </c>
      <c r="B28" s="129" t="s">
        <v>132</v>
      </c>
      <c r="C28" s="130">
        <v>0</v>
      </c>
      <c r="D28" s="81">
        <v>2500</v>
      </c>
      <c r="E28" s="81">
        <v>2500</v>
      </c>
      <c r="F28" s="10">
        <v>3864</v>
      </c>
      <c r="G28" s="10">
        <v>0</v>
      </c>
      <c r="H28" s="10">
        <f t="shared" si="0"/>
        <v>154.56</v>
      </c>
    </row>
    <row r="29" spans="1:8" ht="14.25">
      <c r="A29" s="128">
        <v>652</v>
      </c>
      <c r="B29" s="129" t="s">
        <v>40</v>
      </c>
      <c r="C29" s="126">
        <v>0</v>
      </c>
      <c r="D29" s="81">
        <v>0</v>
      </c>
      <c r="E29" s="81">
        <v>0</v>
      </c>
      <c r="F29" s="10">
        <v>3864</v>
      </c>
      <c r="G29" s="10">
        <v>0</v>
      </c>
      <c r="H29" s="10">
        <v>0</v>
      </c>
    </row>
    <row r="30" spans="1:8" ht="14.25">
      <c r="A30" s="124">
        <v>6526</v>
      </c>
      <c r="B30" s="125" t="s">
        <v>134</v>
      </c>
      <c r="C30" s="126">
        <v>0</v>
      </c>
      <c r="D30" s="127">
        <v>0</v>
      </c>
      <c r="E30" s="127">
        <v>0</v>
      </c>
      <c r="F30" s="127">
        <v>3864</v>
      </c>
      <c r="G30" s="10">
        <v>0</v>
      </c>
      <c r="H30" s="10">
        <v>0</v>
      </c>
    </row>
    <row r="31" spans="1:8" ht="28.5">
      <c r="A31" s="128">
        <v>66</v>
      </c>
      <c r="B31" s="129" t="s">
        <v>35</v>
      </c>
      <c r="C31" s="130">
        <v>0</v>
      </c>
      <c r="D31" s="81">
        <v>20000</v>
      </c>
      <c r="E31" s="81">
        <v>20000</v>
      </c>
      <c r="F31" s="10">
        <v>0</v>
      </c>
      <c r="G31" s="10">
        <v>0</v>
      </c>
      <c r="H31" s="10">
        <f t="shared" si="0"/>
        <v>0</v>
      </c>
    </row>
    <row r="32" spans="1:8" ht="28.5">
      <c r="A32" s="131">
        <v>661</v>
      </c>
      <c r="B32" s="132" t="s">
        <v>34</v>
      </c>
      <c r="C32" s="133">
        <v>0</v>
      </c>
      <c r="D32" s="81">
        <v>0</v>
      </c>
      <c r="E32" s="81">
        <v>0</v>
      </c>
      <c r="F32" s="127">
        <v>0</v>
      </c>
      <c r="G32" s="10">
        <v>0</v>
      </c>
      <c r="H32" s="10">
        <v>0</v>
      </c>
    </row>
    <row r="33" spans="1:8" ht="14.25">
      <c r="A33" s="124">
        <v>6615</v>
      </c>
      <c r="B33" s="125" t="s">
        <v>110</v>
      </c>
      <c r="C33" s="126">
        <v>0</v>
      </c>
      <c r="D33" s="127">
        <v>0</v>
      </c>
      <c r="E33" s="127">
        <v>0</v>
      </c>
      <c r="F33" s="127">
        <v>0</v>
      </c>
      <c r="G33" s="10">
        <v>0</v>
      </c>
      <c r="H33" s="10">
        <v>0</v>
      </c>
    </row>
    <row r="34" spans="1:10" s="98" customFormat="1" ht="14.25">
      <c r="A34" s="131">
        <v>663</v>
      </c>
      <c r="B34" s="132" t="s">
        <v>142</v>
      </c>
      <c r="C34" s="133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J34" s="123"/>
    </row>
    <row r="35" spans="1:8" ht="14.25">
      <c r="A35" s="124">
        <v>6632</v>
      </c>
      <c r="B35" s="125" t="s">
        <v>141</v>
      </c>
      <c r="C35" s="126">
        <v>0</v>
      </c>
      <c r="D35" s="127">
        <v>0</v>
      </c>
      <c r="E35" s="127">
        <v>0</v>
      </c>
      <c r="F35" s="127">
        <v>0</v>
      </c>
      <c r="G35" s="10">
        <v>0</v>
      </c>
      <c r="H35" s="10">
        <v>0</v>
      </c>
    </row>
    <row r="36" spans="1:8" ht="28.5">
      <c r="A36" s="128">
        <v>67</v>
      </c>
      <c r="B36" s="129" t="s">
        <v>28</v>
      </c>
      <c r="C36" s="130">
        <v>425777</v>
      </c>
      <c r="D36" s="81">
        <f>SUM(D37)</f>
        <v>384904</v>
      </c>
      <c r="E36" s="81">
        <f>SUM(E37)</f>
        <v>376792</v>
      </c>
      <c r="F36" s="10">
        <f>SUM(F37)</f>
        <v>294464</v>
      </c>
      <c r="G36" s="10">
        <f>SUM(F36/C36*100)</f>
        <v>69.15920775429392</v>
      </c>
      <c r="H36" s="10">
        <f t="shared" si="0"/>
        <v>78.15027919913375</v>
      </c>
    </row>
    <row r="37" spans="1:8" ht="42.75">
      <c r="A37" s="128">
        <v>671</v>
      </c>
      <c r="B37" s="129" t="s">
        <v>133</v>
      </c>
      <c r="C37" s="130">
        <v>425777</v>
      </c>
      <c r="D37" s="81">
        <f>SUM(D38:D39)</f>
        <v>384904</v>
      </c>
      <c r="E37" s="81">
        <f>SUM(E38+E39)</f>
        <v>376792</v>
      </c>
      <c r="F37" s="10">
        <f>SUM(F38+F39)</f>
        <v>294464</v>
      </c>
      <c r="G37" s="10">
        <f>SUM(F37/C37*100)</f>
        <v>69.15920775429392</v>
      </c>
      <c r="H37" s="10">
        <f t="shared" si="0"/>
        <v>78.15027919913375</v>
      </c>
    </row>
    <row r="38" spans="1:8" ht="27">
      <c r="A38" s="124">
        <v>6711</v>
      </c>
      <c r="B38" s="125" t="s">
        <v>29</v>
      </c>
      <c r="C38" s="126">
        <v>396696</v>
      </c>
      <c r="D38" s="127">
        <v>378340</v>
      </c>
      <c r="E38" s="127">
        <v>354806</v>
      </c>
      <c r="F38" s="127">
        <v>287639</v>
      </c>
      <c r="G38" s="10">
        <f>SUM(F38/C38*100)</f>
        <v>72.50867162764433</v>
      </c>
      <c r="H38" s="10">
        <f t="shared" si="0"/>
        <v>81.06937312221326</v>
      </c>
    </row>
    <row r="39" spans="1:8" ht="41.25">
      <c r="A39" s="124">
        <v>6712</v>
      </c>
      <c r="B39" s="125" t="s">
        <v>30</v>
      </c>
      <c r="C39" s="126">
        <v>29081</v>
      </c>
      <c r="D39" s="127">
        <v>6564</v>
      </c>
      <c r="E39" s="127">
        <v>21986</v>
      </c>
      <c r="F39" s="127">
        <v>6825</v>
      </c>
      <c r="G39" s="10">
        <f>SUM(F39/C39*100)</f>
        <v>23.468931604827894</v>
      </c>
      <c r="H39" s="10">
        <f t="shared" si="0"/>
        <v>31.042481579186752</v>
      </c>
    </row>
    <row r="40" spans="1:11" s="38" customFormat="1" ht="18.75" customHeight="1">
      <c r="A40" s="184" t="s">
        <v>92</v>
      </c>
      <c r="B40" s="184"/>
      <c r="C40" s="75">
        <f>SUM(C17+C28+C31+C36)</f>
        <v>2217105</v>
      </c>
      <c r="D40" s="75">
        <f>SUM(D17+D28+D31+D36+D34)</f>
        <v>2687597</v>
      </c>
      <c r="E40" s="75">
        <f>SUM(E17+E28+E31+E36+E34)</f>
        <v>2685698</v>
      </c>
      <c r="F40" s="75">
        <f>SUM(F17+F28+F31+F36)</f>
        <v>2126620.35</v>
      </c>
      <c r="G40" s="96">
        <f>SUM(F40/C40*100)</f>
        <v>95.91879275000508</v>
      </c>
      <c r="H40" s="10">
        <f t="shared" si="0"/>
        <v>79.18315275954333</v>
      </c>
      <c r="K40" s="93"/>
    </row>
    <row r="41" spans="1:11" s="38" customFormat="1" ht="18.75" customHeight="1">
      <c r="A41" s="167"/>
      <c r="B41" s="167"/>
      <c r="C41" s="168"/>
      <c r="D41" s="168"/>
      <c r="E41" s="168"/>
      <c r="F41" s="168"/>
      <c r="G41" s="95"/>
      <c r="H41" s="12"/>
      <c r="K41" s="169"/>
    </row>
    <row r="42" spans="1:11" s="38" customFormat="1" ht="18.75" customHeight="1">
      <c r="A42" s="167"/>
      <c r="B42" s="167"/>
      <c r="C42" s="168"/>
      <c r="D42" s="168"/>
      <c r="E42" s="168"/>
      <c r="F42" s="168"/>
      <c r="G42" s="12"/>
      <c r="H42" s="12"/>
      <c r="K42" s="169"/>
    </row>
    <row r="43" spans="1:11" s="38" customFormat="1" ht="18.75" customHeight="1">
      <c r="A43" s="167"/>
      <c r="B43" s="167"/>
      <c r="C43" s="168"/>
      <c r="D43" s="168"/>
      <c r="E43" s="168"/>
      <c r="F43" s="168"/>
      <c r="G43" s="12"/>
      <c r="H43" s="12"/>
      <c r="K43" s="169"/>
    </row>
    <row r="44" spans="1:11" s="38" customFormat="1" ht="18.75" customHeight="1">
      <c r="A44" s="167"/>
      <c r="B44" s="167"/>
      <c r="C44" s="168"/>
      <c r="D44" s="168"/>
      <c r="E44" s="168"/>
      <c r="F44" s="168"/>
      <c r="G44" s="12"/>
      <c r="H44" s="12"/>
      <c r="K44" s="169"/>
    </row>
    <row r="45" spans="1:11" s="38" customFormat="1" ht="18.75" customHeight="1">
      <c r="A45" s="167"/>
      <c r="B45" s="167"/>
      <c r="C45" s="168"/>
      <c r="D45" s="168"/>
      <c r="E45" s="168"/>
      <c r="F45" s="168"/>
      <c r="G45" s="12"/>
      <c r="H45" s="12"/>
      <c r="K45" s="169"/>
    </row>
    <row r="46" ht="14.25" customHeight="1"/>
    <row r="47" spans="1:8" s="79" customFormat="1" ht="28.5" customHeight="1">
      <c r="A47" s="186" t="s">
        <v>21</v>
      </c>
      <c r="B47" s="186"/>
      <c r="C47" s="186"/>
      <c r="D47" s="186"/>
      <c r="E47" s="186"/>
      <c r="F47" s="186"/>
      <c r="G47" s="186"/>
      <c r="H47" s="94"/>
    </row>
    <row r="48" spans="1:8" s="79" customFormat="1" ht="15" customHeight="1">
      <c r="A48" s="180" t="s">
        <v>61</v>
      </c>
      <c r="B48" s="182" t="s">
        <v>2</v>
      </c>
      <c r="C48" s="182" t="s">
        <v>121</v>
      </c>
      <c r="D48" s="177" t="s">
        <v>122</v>
      </c>
      <c r="E48" s="177" t="s">
        <v>123</v>
      </c>
      <c r="F48" s="177" t="s">
        <v>124</v>
      </c>
      <c r="G48" s="177" t="s">
        <v>58</v>
      </c>
      <c r="H48" s="177" t="s">
        <v>58</v>
      </c>
    </row>
    <row r="49" spans="1:8" s="79" customFormat="1" ht="33.75" customHeight="1">
      <c r="A49" s="181"/>
      <c r="B49" s="183"/>
      <c r="C49" s="183"/>
      <c r="D49" s="178"/>
      <c r="E49" s="178"/>
      <c r="F49" s="178"/>
      <c r="G49" s="178"/>
      <c r="H49" s="178"/>
    </row>
    <row r="50" spans="1:8" s="79" customFormat="1" ht="15" customHeight="1">
      <c r="A50" s="179">
        <v>1</v>
      </c>
      <c r="B50" s="179"/>
      <c r="C50" s="77">
        <v>2</v>
      </c>
      <c r="D50" s="78">
        <v>3</v>
      </c>
      <c r="E50" s="78">
        <v>4</v>
      </c>
      <c r="F50" s="78">
        <v>5</v>
      </c>
      <c r="G50" s="78" t="s">
        <v>59</v>
      </c>
      <c r="H50" s="78" t="s">
        <v>60</v>
      </c>
    </row>
    <row r="51" spans="1:8" s="80" customFormat="1" ht="15" customHeight="1">
      <c r="A51" s="134">
        <v>31</v>
      </c>
      <c r="B51" s="135" t="s">
        <v>6</v>
      </c>
      <c r="C51" s="81">
        <f>SUM(C52,C56,C58)</f>
        <v>1644264</v>
      </c>
      <c r="D51" s="81">
        <f>SUM(D52+D56+D58)</f>
        <v>2095000</v>
      </c>
      <c r="E51" s="81">
        <f>SUM(E52+E56+E58)</f>
        <v>2095000</v>
      </c>
      <c r="F51" s="81">
        <f>SUM(F52,F56,F58)</f>
        <v>1500187</v>
      </c>
      <c r="G51" s="81">
        <f>SUM(F51/C51*100)</f>
        <v>91.23759931495185</v>
      </c>
      <c r="H51" s="122">
        <f>SUM(F51/E51*100)</f>
        <v>71.60797136038187</v>
      </c>
    </row>
    <row r="52" spans="1:8" s="80" customFormat="1" ht="15" customHeight="1">
      <c r="A52" s="134">
        <v>311</v>
      </c>
      <c r="B52" s="135" t="s">
        <v>7</v>
      </c>
      <c r="C52" s="81">
        <f>SUM(C53:C55)</f>
        <v>1361910</v>
      </c>
      <c r="D52" s="81">
        <f>SUM(D53:D55)</f>
        <v>1800000</v>
      </c>
      <c r="E52" s="81">
        <f>SUM(D52)</f>
        <v>1800000</v>
      </c>
      <c r="F52" s="81">
        <f>SUM(F53:F55)</f>
        <v>1285427</v>
      </c>
      <c r="G52" s="81">
        <f aca="true" t="shared" si="1" ref="G52:G100">SUM(F52/C52*100)</f>
        <v>94.38413698408851</v>
      </c>
      <c r="H52" s="122">
        <f aca="true" t="shared" si="2" ref="H52:H100">SUM(F52/E52*100)</f>
        <v>71.41261111111112</v>
      </c>
    </row>
    <row r="53" spans="1:8" s="79" customFormat="1" ht="15" customHeight="1">
      <c r="A53" s="136">
        <v>3111</v>
      </c>
      <c r="B53" s="125" t="s">
        <v>65</v>
      </c>
      <c r="C53" s="137">
        <v>1361910</v>
      </c>
      <c r="D53" s="137">
        <v>1800000</v>
      </c>
      <c r="E53" s="81">
        <f aca="true" t="shared" si="3" ref="E53:E99">SUM(D53)</f>
        <v>1800000</v>
      </c>
      <c r="F53" s="137">
        <v>1285427</v>
      </c>
      <c r="G53" s="81">
        <f t="shared" si="1"/>
        <v>94.38413698408851</v>
      </c>
      <c r="H53" s="122">
        <f t="shared" si="2"/>
        <v>71.41261111111112</v>
      </c>
    </row>
    <row r="54" spans="1:8" s="79" customFormat="1" ht="15" customHeight="1">
      <c r="A54" s="136">
        <v>3113</v>
      </c>
      <c r="B54" s="125" t="s">
        <v>135</v>
      </c>
      <c r="C54" s="137">
        <v>0</v>
      </c>
      <c r="D54" s="137">
        <v>0</v>
      </c>
      <c r="E54" s="81">
        <f t="shared" si="3"/>
        <v>0</v>
      </c>
      <c r="F54" s="137">
        <v>0</v>
      </c>
      <c r="G54" s="81">
        <v>0</v>
      </c>
      <c r="H54" s="122">
        <v>0</v>
      </c>
    </row>
    <row r="55" spans="1:8" s="79" customFormat="1" ht="15" customHeight="1">
      <c r="A55" s="136">
        <v>3114</v>
      </c>
      <c r="B55" s="125" t="s">
        <v>136</v>
      </c>
      <c r="C55" s="137">
        <v>0</v>
      </c>
      <c r="D55" s="137">
        <v>0</v>
      </c>
      <c r="E55" s="81">
        <f t="shared" si="3"/>
        <v>0</v>
      </c>
      <c r="F55" s="137">
        <v>0</v>
      </c>
      <c r="G55" s="81">
        <v>0</v>
      </c>
      <c r="H55" s="122">
        <v>0</v>
      </c>
    </row>
    <row r="56" spans="1:8" s="80" customFormat="1" ht="14.25">
      <c r="A56" s="134">
        <v>312</v>
      </c>
      <c r="B56" s="135" t="s">
        <v>8</v>
      </c>
      <c r="C56" s="81">
        <v>52862</v>
      </c>
      <c r="D56" s="81">
        <f>SUM(D57)</f>
        <v>0</v>
      </c>
      <c r="E56" s="81">
        <f t="shared" si="3"/>
        <v>0</v>
      </c>
      <c r="F56" s="81">
        <v>0</v>
      </c>
      <c r="G56" s="81">
        <f t="shared" si="1"/>
        <v>0</v>
      </c>
      <c r="H56" s="122">
        <v>0</v>
      </c>
    </row>
    <row r="57" spans="1:8" s="79" customFormat="1" ht="14.25">
      <c r="A57" s="136" t="s">
        <v>75</v>
      </c>
      <c r="B57" s="138" t="s">
        <v>8</v>
      </c>
      <c r="C57" s="137">
        <v>52862</v>
      </c>
      <c r="D57" s="137"/>
      <c r="E57" s="81">
        <f t="shared" si="3"/>
        <v>0</v>
      </c>
      <c r="F57" s="137">
        <v>0</v>
      </c>
      <c r="G57" s="81">
        <f t="shared" si="1"/>
        <v>0</v>
      </c>
      <c r="H57" s="122">
        <v>0</v>
      </c>
    </row>
    <row r="58" spans="1:8" s="80" customFormat="1" ht="14.25">
      <c r="A58" s="134">
        <v>313</v>
      </c>
      <c r="B58" s="135" t="s">
        <v>9</v>
      </c>
      <c r="C58" s="81">
        <f>SUM(C59:C59)</f>
        <v>229492</v>
      </c>
      <c r="D58" s="81">
        <f>SUM(D59:D59)</f>
        <v>295000</v>
      </c>
      <c r="E58" s="81">
        <f t="shared" si="3"/>
        <v>295000</v>
      </c>
      <c r="F58" s="81">
        <f>SUM(F59:F59)</f>
        <v>214760</v>
      </c>
      <c r="G58" s="81">
        <f t="shared" si="1"/>
        <v>93.5806041169191</v>
      </c>
      <c r="H58" s="122">
        <f t="shared" si="2"/>
        <v>72.8</v>
      </c>
    </row>
    <row r="59" spans="1:8" s="79" customFormat="1" ht="14.25">
      <c r="A59" s="136">
        <v>3132</v>
      </c>
      <c r="B59" s="138" t="s">
        <v>66</v>
      </c>
      <c r="C59" s="137">
        <v>229492</v>
      </c>
      <c r="D59" s="137">
        <v>295000</v>
      </c>
      <c r="E59" s="81">
        <f t="shared" si="3"/>
        <v>295000</v>
      </c>
      <c r="F59" s="137">
        <v>214760</v>
      </c>
      <c r="G59" s="81">
        <f t="shared" si="1"/>
        <v>93.5806041169191</v>
      </c>
      <c r="H59" s="122">
        <f t="shared" si="2"/>
        <v>72.8</v>
      </c>
    </row>
    <row r="60" spans="1:8" s="80" customFormat="1" ht="14.25">
      <c r="A60" s="134">
        <v>32</v>
      </c>
      <c r="B60" s="135" t="s">
        <v>10</v>
      </c>
      <c r="C60" s="81">
        <f>SUM(C61+C66+C73+C81)</f>
        <v>415150</v>
      </c>
      <c r="D60" s="81">
        <f>SUM(D61+D66+D73+D81)</f>
        <v>395700</v>
      </c>
      <c r="E60" s="81">
        <f t="shared" si="3"/>
        <v>395700</v>
      </c>
      <c r="F60" s="81">
        <f>SUM(F61+F66+F73+F81)</f>
        <v>432443</v>
      </c>
      <c r="G60" s="81">
        <f t="shared" si="1"/>
        <v>104.16548235577503</v>
      </c>
      <c r="H60" s="122">
        <f t="shared" si="2"/>
        <v>109.28556987616882</v>
      </c>
    </row>
    <row r="61" spans="1:8" s="80" customFormat="1" ht="14.25">
      <c r="A61" s="134">
        <v>321</v>
      </c>
      <c r="B61" s="135" t="s">
        <v>11</v>
      </c>
      <c r="C61" s="81">
        <f>SUM(C62:C65)</f>
        <v>179103</v>
      </c>
      <c r="D61" s="81">
        <v>160000</v>
      </c>
      <c r="E61" s="81">
        <f t="shared" si="3"/>
        <v>160000</v>
      </c>
      <c r="F61" s="81">
        <f>SUM(F62:F65)</f>
        <v>230666</v>
      </c>
      <c r="G61" s="81">
        <f t="shared" si="1"/>
        <v>128.78957918069491</v>
      </c>
      <c r="H61" s="122">
        <f t="shared" si="2"/>
        <v>144.16625000000002</v>
      </c>
    </row>
    <row r="62" spans="1:8" s="79" customFormat="1" ht="14.25">
      <c r="A62" s="136" t="s">
        <v>67</v>
      </c>
      <c r="B62" s="138" t="s">
        <v>68</v>
      </c>
      <c r="C62" s="137">
        <v>9388</v>
      </c>
      <c r="D62" s="137">
        <v>20000</v>
      </c>
      <c r="E62" s="81">
        <v>14000</v>
      </c>
      <c r="F62" s="137">
        <v>9970</v>
      </c>
      <c r="G62" s="81">
        <f t="shared" si="1"/>
        <v>106.1994034938219</v>
      </c>
      <c r="H62" s="122">
        <f t="shared" si="2"/>
        <v>71.21428571428572</v>
      </c>
    </row>
    <row r="63" spans="1:8" s="79" customFormat="1" ht="27">
      <c r="A63" s="136" t="s">
        <v>69</v>
      </c>
      <c r="B63" s="138" t="s">
        <v>12</v>
      </c>
      <c r="C63" s="137">
        <v>166425</v>
      </c>
      <c r="D63" s="137">
        <v>0</v>
      </c>
      <c r="E63" s="81">
        <f t="shared" si="3"/>
        <v>0</v>
      </c>
      <c r="F63" s="137">
        <v>216596</v>
      </c>
      <c r="G63" s="81">
        <f t="shared" si="1"/>
        <v>130.14631215262128</v>
      </c>
      <c r="H63" s="122">
        <v>0</v>
      </c>
    </row>
    <row r="64" spans="1:8" s="79" customFormat="1" ht="14.25">
      <c r="A64" s="136">
        <v>3213</v>
      </c>
      <c r="B64" s="138" t="s">
        <v>97</v>
      </c>
      <c r="C64" s="137">
        <v>3290</v>
      </c>
      <c r="D64" s="137">
        <v>3800</v>
      </c>
      <c r="E64" s="81">
        <v>7000</v>
      </c>
      <c r="F64" s="137">
        <v>4100</v>
      </c>
      <c r="G64" s="81">
        <f t="shared" si="1"/>
        <v>124.62006079027354</v>
      </c>
      <c r="H64" s="122">
        <f t="shared" si="2"/>
        <v>58.57142857142858</v>
      </c>
    </row>
    <row r="65" spans="1:8" s="79" customFormat="1" ht="14.25">
      <c r="A65" s="136">
        <v>3214</v>
      </c>
      <c r="B65" s="138" t="s">
        <v>98</v>
      </c>
      <c r="C65" s="137">
        <v>0</v>
      </c>
      <c r="D65" s="137">
        <v>0</v>
      </c>
      <c r="E65" s="81">
        <f t="shared" si="3"/>
        <v>0</v>
      </c>
      <c r="F65" s="137">
        <v>0</v>
      </c>
      <c r="G65" s="81">
        <v>0</v>
      </c>
      <c r="H65" s="122">
        <v>0</v>
      </c>
    </row>
    <row r="66" spans="1:8" s="80" customFormat="1" ht="14.25">
      <c r="A66" s="134">
        <v>322</v>
      </c>
      <c r="B66" s="135" t="s">
        <v>13</v>
      </c>
      <c r="C66" s="81">
        <f>SUM(C67:C72)</f>
        <v>145486</v>
      </c>
      <c r="D66" s="81">
        <f>SUM(D67:D72)</f>
        <v>118500</v>
      </c>
      <c r="E66" s="81">
        <v>91153</v>
      </c>
      <c r="F66" s="81">
        <f>SUM(F67:F72)</f>
        <v>91670</v>
      </c>
      <c r="G66" s="81">
        <f t="shared" si="1"/>
        <v>63.00949919579891</v>
      </c>
      <c r="H66" s="122">
        <f t="shared" si="2"/>
        <v>100.56717826072648</v>
      </c>
    </row>
    <row r="67" spans="1:8" s="79" customFormat="1" ht="14.25">
      <c r="A67" s="136" t="s">
        <v>70</v>
      </c>
      <c r="B67" s="138" t="s">
        <v>14</v>
      </c>
      <c r="C67" s="137">
        <v>28697</v>
      </c>
      <c r="D67" s="137">
        <v>20800</v>
      </c>
      <c r="E67" s="81">
        <v>19425</v>
      </c>
      <c r="F67" s="137">
        <v>8473</v>
      </c>
      <c r="G67" s="81">
        <f t="shared" si="1"/>
        <v>29.52573439732376</v>
      </c>
      <c r="H67" s="122">
        <f t="shared" si="2"/>
        <v>43.61904761904762</v>
      </c>
    </row>
    <row r="68" spans="1:8" s="79" customFormat="1" ht="14.25">
      <c r="A68" s="136">
        <v>3222</v>
      </c>
      <c r="B68" s="138" t="s">
        <v>99</v>
      </c>
      <c r="C68" s="137">
        <v>22719</v>
      </c>
      <c r="D68" s="137">
        <v>1000</v>
      </c>
      <c r="E68" s="81">
        <f t="shared" si="3"/>
        <v>1000</v>
      </c>
      <c r="F68" s="137">
        <v>21606</v>
      </c>
      <c r="G68" s="81">
        <f t="shared" si="1"/>
        <v>95.10101677010432</v>
      </c>
      <c r="H68" s="122">
        <f t="shared" si="2"/>
        <v>2160.6000000000004</v>
      </c>
    </row>
    <row r="69" spans="1:8" s="79" customFormat="1" ht="14.25">
      <c r="A69" s="136" t="s">
        <v>71</v>
      </c>
      <c r="B69" s="138" t="s">
        <v>72</v>
      </c>
      <c r="C69" s="137">
        <v>47286</v>
      </c>
      <c r="D69" s="137">
        <v>61200</v>
      </c>
      <c r="E69" s="81">
        <v>48923</v>
      </c>
      <c r="F69" s="137">
        <v>44826</v>
      </c>
      <c r="G69" s="81">
        <f t="shared" si="1"/>
        <v>94.79761451592438</v>
      </c>
      <c r="H69" s="122">
        <f t="shared" si="2"/>
        <v>91.62561576354679</v>
      </c>
    </row>
    <row r="70" spans="1:8" s="79" customFormat="1" ht="27">
      <c r="A70" s="136" t="s">
        <v>73</v>
      </c>
      <c r="B70" s="138" t="s">
        <v>74</v>
      </c>
      <c r="C70" s="137">
        <v>29081</v>
      </c>
      <c r="D70" s="137">
        <v>20000</v>
      </c>
      <c r="E70" s="81">
        <v>6566</v>
      </c>
      <c r="F70" s="137">
        <v>9859</v>
      </c>
      <c r="G70" s="81">
        <f t="shared" si="1"/>
        <v>33.9018603211719</v>
      </c>
      <c r="H70" s="122">
        <f t="shared" si="2"/>
        <v>150.15229972586047</v>
      </c>
    </row>
    <row r="71" spans="1:8" s="79" customFormat="1" ht="14.25">
      <c r="A71" s="136">
        <v>3225</v>
      </c>
      <c r="B71" s="138" t="s">
        <v>100</v>
      </c>
      <c r="C71" s="137">
        <v>17703</v>
      </c>
      <c r="D71" s="137">
        <v>14500</v>
      </c>
      <c r="E71" s="81">
        <v>14239</v>
      </c>
      <c r="F71" s="137">
        <v>6906</v>
      </c>
      <c r="G71" s="81">
        <f t="shared" si="1"/>
        <v>39.0103372309778</v>
      </c>
      <c r="H71" s="122">
        <f t="shared" si="2"/>
        <v>48.50059695203315</v>
      </c>
    </row>
    <row r="72" spans="1:8" s="79" customFormat="1" ht="14.25">
      <c r="A72" s="136">
        <v>3227</v>
      </c>
      <c r="B72" s="138" t="s">
        <v>101</v>
      </c>
      <c r="C72" s="137">
        <v>0</v>
      </c>
      <c r="D72" s="137">
        <v>1000</v>
      </c>
      <c r="E72" s="81">
        <f t="shared" si="3"/>
        <v>1000</v>
      </c>
      <c r="F72" s="137">
        <v>0</v>
      </c>
      <c r="G72" s="81">
        <v>0</v>
      </c>
      <c r="H72" s="122">
        <f t="shared" si="2"/>
        <v>0</v>
      </c>
    </row>
    <row r="73" spans="1:8" s="80" customFormat="1" ht="14.25">
      <c r="A73" s="134">
        <v>323</v>
      </c>
      <c r="B73" s="135" t="s">
        <v>15</v>
      </c>
      <c r="C73" s="81">
        <f>SUM(C74:C80)</f>
        <v>86038</v>
      </c>
      <c r="D73" s="81">
        <f>SUM(D74:D80)</f>
        <v>101700</v>
      </c>
      <c r="E73" s="81">
        <f t="shared" si="3"/>
        <v>101700</v>
      </c>
      <c r="F73" s="81">
        <f>SUM(F74:F80)</f>
        <v>87296</v>
      </c>
      <c r="G73" s="81">
        <f t="shared" si="1"/>
        <v>101.46214463376648</v>
      </c>
      <c r="H73" s="122">
        <f t="shared" si="2"/>
        <v>85.83677482792527</v>
      </c>
    </row>
    <row r="74" spans="1:8" s="79" customFormat="1" ht="14.25">
      <c r="A74" s="136" t="s">
        <v>76</v>
      </c>
      <c r="B74" s="138" t="s">
        <v>77</v>
      </c>
      <c r="C74" s="137">
        <v>13297</v>
      </c>
      <c r="D74" s="137">
        <v>16500</v>
      </c>
      <c r="E74" s="81">
        <f t="shared" si="3"/>
        <v>16500</v>
      </c>
      <c r="F74" s="137">
        <v>11386</v>
      </c>
      <c r="G74" s="81">
        <f t="shared" si="1"/>
        <v>85.62833721892156</v>
      </c>
      <c r="H74" s="122">
        <f t="shared" si="2"/>
        <v>69.0060606060606</v>
      </c>
    </row>
    <row r="75" spans="1:8" s="79" customFormat="1" ht="14.25">
      <c r="A75" s="136" t="s">
        <v>78</v>
      </c>
      <c r="B75" s="138" t="s">
        <v>79</v>
      </c>
      <c r="C75" s="137">
        <v>21979</v>
      </c>
      <c r="D75" s="137">
        <v>35000</v>
      </c>
      <c r="E75" s="81">
        <v>32000</v>
      </c>
      <c r="F75" s="137">
        <v>29302</v>
      </c>
      <c r="G75" s="81">
        <f t="shared" si="1"/>
        <v>133.3181673415533</v>
      </c>
      <c r="H75" s="122">
        <f t="shared" si="2"/>
        <v>91.56875</v>
      </c>
    </row>
    <row r="76" spans="1:8" s="79" customFormat="1" ht="14.25">
      <c r="A76" s="136">
        <v>3233</v>
      </c>
      <c r="B76" s="138" t="s">
        <v>137</v>
      </c>
      <c r="C76" s="137">
        <v>2858</v>
      </c>
      <c r="D76" s="137">
        <v>4200</v>
      </c>
      <c r="E76" s="81">
        <f t="shared" si="3"/>
        <v>4200</v>
      </c>
      <c r="F76" s="137">
        <v>2857</v>
      </c>
      <c r="G76" s="81">
        <f t="shared" si="1"/>
        <v>99.96501049685095</v>
      </c>
      <c r="H76" s="122">
        <f t="shared" si="2"/>
        <v>68.02380952380952</v>
      </c>
    </row>
    <row r="77" spans="1:8" s="79" customFormat="1" ht="14.25">
      <c r="A77" s="136" t="s">
        <v>80</v>
      </c>
      <c r="B77" s="138" t="s">
        <v>81</v>
      </c>
      <c r="C77" s="137">
        <v>18377</v>
      </c>
      <c r="D77" s="137">
        <v>17000</v>
      </c>
      <c r="E77" s="81">
        <f t="shared" si="3"/>
        <v>17000</v>
      </c>
      <c r="F77" s="137">
        <v>13252</v>
      </c>
      <c r="G77" s="81">
        <f t="shared" si="1"/>
        <v>72.11187897915873</v>
      </c>
      <c r="H77" s="122">
        <f t="shared" si="2"/>
        <v>77.95294117647059</v>
      </c>
    </row>
    <row r="78" spans="1:8" s="79" customFormat="1" ht="14.25">
      <c r="A78" s="136">
        <v>3236</v>
      </c>
      <c r="B78" s="138" t="s">
        <v>102</v>
      </c>
      <c r="C78" s="137">
        <v>8500</v>
      </c>
      <c r="D78" s="137">
        <v>6000</v>
      </c>
      <c r="E78" s="81">
        <v>3600</v>
      </c>
      <c r="F78" s="137">
        <v>3600</v>
      </c>
      <c r="G78" s="81">
        <f t="shared" si="1"/>
        <v>42.35294117647059</v>
      </c>
      <c r="H78" s="122">
        <f t="shared" si="2"/>
        <v>100</v>
      </c>
    </row>
    <row r="79" spans="1:8" s="79" customFormat="1" ht="14.25">
      <c r="A79" s="136">
        <v>3237</v>
      </c>
      <c r="B79" s="138" t="s">
        <v>103</v>
      </c>
      <c r="C79" s="137">
        <v>8547</v>
      </c>
      <c r="D79" s="137">
        <v>10000</v>
      </c>
      <c r="E79" s="81">
        <f t="shared" si="3"/>
        <v>10000</v>
      </c>
      <c r="F79" s="137">
        <v>9747</v>
      </c>
      <c r="G79" s="81">
        <f t="shared" si="1"/>
        <v>114.04001404001404</v>
      </c>
      <c r="H79" s="122">
        <f t="shared" si="2"/>
        <v>97.47</v>
      </c>
    </row>
    <row r="80" spans="1:8" s="79" customFormat="1" ht="14.25">
      <c r="A80" s="136" t="s">
        <v>82</v>
      </c>
      <c r="B80" s="138" t="s">
        <v>83</v>
      </c>
      <c r="C80" s="137">
        <v>12480</v>
      </c>
      <c r="D80" s="137">
        <v>13000</v>
      </c>
      <c r="E80" s="81">
        <v>18000</v>
      </c>
      <c r="F80" s="137">
        <v>17152</v>
      </c>
      <c r="G80" s="81">
        <f t="shared" si="1"/>
        <v>137.43589743589743</v>
      </c>
      <c r="H80" s="122">
        <f t="shared" si="2"/>
        <v>95.28888888888889</v>
      </c>
    </row>
    <row r="81" spans="1:8" s="80" customFormat="1" ht="14.25">
      <c r="A81" s="134">
        <v>329</v>
      </c>
      <c r="B81" s="135" t="s">
        <v>16</v>
      </c>
      <c r="C81" s="81">
        <f>SUM(C84:C84)</f>
        <v>4523</v>
      </c>
      <c r="D81" s="81">
        <f>SUM(D82:D84)</f>
        <v>15500</v>
      </c>
      <c r="E81" s="81">
        <f>SUM(E82:E84)</f>
        <v>16300</v>
      </c>
      <c r="F81" s="81">
        <f>SUM(F83:F84)</f>
        <v>22811</v>
      </c>
      <c r="G81" s="81">
        <f t="shared" si="1"/>
        <v>504.3334070307318</v>
      </c>
      <c r="H81" s="122">
        <f t="shared" si="2"/>
        <v>139.94478527607362</v>
      </c>
    </row>
    <row r="82" spans="1:8" s="79" customFormat="1" ht="14.25">
      <c r="A82" s="136">
        <v>3292</v>
      </c>
      <c r="B82" s="138" t="s">
        <v>144</v>
      </c>
      <c r="C82" s="137">
        <v>3002</v>
      </c>
      <c r="D82" s="137">
        <v>5000</v>
      </c>
      <c r="E82" s="81">
        <f t="shared" si="3"/>
        <v>5000</v>
      </c>
      <c r="F82" s="137">
        <v>971</v>
      </c>
      <c r="G82" s="81">
        <v>0</v>
      </c>
      <c r="H82" s="122">
        <f t="shared" si="2"/>
        <v>19.42</v>
      </c>
    </row>
    <row r="83" spans="1:8" s="80" customFormat="1" ht="14.25">
      <c r="A83" s="136">
        <v>3293</v>
      </c>
      <c r="B83" s="138" t="s">
        <v>84</v>
      </c>
      <c r="C83" s="137">
        <v>5187</v>
      </c>
      <c r="D83" s="137">
        <v>6000</v>
      </c>
      <c r="E83" s="81">
        <f t="shared" si="3"/>
        <v>6000</v>
      </c>
      <c r="F83" s="137">
        <v>7166</v>
      </c>
      <c r="G83" s="81">
        <v>0</v>
      </c>
      <c r="H83" s="122">
        <f t="shared" si="2"/>
        <v>119.43333333333332</v>
      </c>
    </row>
    <row r="84" spans="1:8" s="79" customFormat="1" ht="14.25">
      <c r="A84" s="136" t="s">
        <v>86</v>
      </c>
      <c r="B84" s="138" t="s">
        <v>16</v>
      </c>
      <c r="C84" s="137">
        <v>4523</v>
      </c>
      <c r="D84" s="137">
        <v>4500</v>
      </c>
      <c r="E84" s="81">
        <v>5300</v>
      </c>
      <c r="F84" s="137">
        <v>15645</v>
      </c>
      <c r="G84" s="81">
        <f t="shared" si="1"/>
        <v>345.898739774486</v>
      </c>
      <c r="H84" s="122">
        <f t="shared" si="2"/>
        <v>295.188679245283</v>
      </c>
    </row>
    <row r="85" spans="1:8" s="80" customFormat="1" ht="14.25">
      <c r="A85" s="134">
        <v>34</v>
      </c>
      <c r="B85" s="135" t="s">
        <v>17</v>
      </c>
      <c r="C85" s="81">
        <f>SUM(C86)</f>
        <v>2007</v>
      </c>
      <c r="D85" s="81">
        <f>SUM(D86)</f>
        <v>3800</v>
      </c>
      <c r="E85" s="81">
        <v>5800</v>
      </c>
      <c r="F85" s="81">
        <f>SUM(F86)</f>
        <v>161</v>
      </c>
      <c r="G85" s="81">
        <f t="shared" si="1"/>
        <v>8.02192326856004</v>
      </c>
      <c r="H85" s="122">
        <f t="shared" si="2"/>
        <v>2.775862068965517</v>
      </c>
    </row>
    <row r="86" spans="1:8" s="80" customFormat="1" ht="14.25">
      <c r="A86" s="134">
        <v>343</v>
      </c>
      <c r="B86" s="135" t="s">
        <v>18</v>
      </c>
      <c r="C86" s="81">
        <f>SUM(C87)</f>
        <v>2007</v>
      </c>
      <c r="D86" s="81">
        <v>3800</v>
      </c>
      <c r="E86" s="81">
        <v>5800</v>
      </c>
      <c r="F86" s="81">
        <f>SUM(F87:F88)</f>
        <v>161</v>
      </c>
      <c r="G86" s="81">
        <f t="shared" si="1"/>
        <v>8.02192326856004</v>
      </c>
      <c r="H86" s="122">
        <f t="shared" si="2"/>
        <v>2.775862068965517</v>
      </c>
    </row>
    <row r="87" spans="1:8" s="79" customFormat="1" ht="14.25">
      <c r="A87" s="136" t="s">
        <v>87</v>
      </c>
      <c r="B87" s="138" t="s">
        <v>88</v>
      </c>
      <c r="C87" s="137">
        <v>2007</v>
      </c>
      <c r="D87" s="137">
        <v>3800</v>
      </c>
      <c r="E87" s="81">
        <v>5800</v>
      </c>
      <c r="F87" s="137">
        <v>161</v>
      </c>
      <c r="G87" s="81">
        <f t="shared" si="1"/>
        <v>8.02192326856004</v>
      </c>
      <c r="H87" s="122">
        <f t="shared" si="2"/>
        <v>2.775862068965517</v>
      </c>
    </row>
    <row r="88" spans="1:8" s="79" customFormat="1" ht="14.25">
      <c r="A88" s="136">
        <v>3433</v>
      </c>
      <c r="B88" s="138" t="s">
        <v>106</v>
      </c>
      <c r="C88" s="137">
        <v>0</v>
      </c>
      <c r="D88" s="137">
        <v>0</v>
      </c>
      <c r="E88" s="81">
        <f t="shared" si="3"/>
        <v>0</v>
      </c>
      <c r="F88" s="137">
        <v>0</v>
      </c>
      <c r="G88" s="81">
        <v>0</v>
      </c>
      <c r="H88" s="122">
        <v>0</v>
      </c>
    </row>
    <row r="89" spans="1:8" s="79" customFormat="1" ht="14.25">
      <c r="A89" s="134">
        <v>37</v>
      </c>
      <c r="B89" s="135" t="s">
        <v>107</v>
      </c>
      <c r="C89" s="137">
        <v>95053</v>
      </c>
      <c r="D89" s="81">
        <v>98740</v>
      </c>
      <c r="E89" s="81">
        <v>97953</v>
      </c>
      <c r="F89" s="81">
        <v>91493</v>
      </c>
      <c r="G89" s="81">
        <f t="shared" si="1"/>
        <v>96.25472105036138</v>
      </c>
      <c r="H89" s="122">
        <f t="shared" si="2"/>
        <v>93.40500035731422</v>
      </c>
    </row>
    <row r="90" spans="1:8" s="79" customFormat="1" ht="28.5">
      <c r="A90" s="134">
        <v>372</v>
      </c>
      <c r="B90" s="135" t="s">
        <v>108</v>
      </c>
      <c r="C90" s="137">
        <v>95053</v>
      </c>
      <c r="D90" s="137">
        <v>98740</v>
      </c>
      <c r="E90" s="81">
        <v>97953</v>
      </c>
      <c r="F90" s="81">
        <v>91493</v>
      </c>
      <c r="G90" s="81">
        <f t="shared" si="1"/>
        <v>96.25472105036138</v>
      </c>
      <c r="H90" s="122">
        <f t="shared" si="2"/>
        <v>93.40500035731422</v>
      </c>
    </row>
    <row r="91" spans="1:8" s="79" customFormat="1" ht="14.25">
      <c r="A91" s="136">
        <v>3722</v>
      </c>
      <c r="B91" s="138" t="s">
        <v>109</v>
      </c>
      <c r="C91" s="137">
        <v>95053</v>
      </c>
      <c r="D91" s="137">
        <v>98740</v>
      </c>
      <c r="E91" s="81">
        <v>97953</v>
      </c>
      <c r="F91" s="137">
        <v>91493</v>
      </c>
      <c r="G91" s="81">
        <f t="shared" si="1"/>
        <v>96.25472105036138</v>
      </c>
      <c r="H91" s="122">
        <f t="shared" si="2"/>
        <v>93.40500035731422</v>
      </c>
    </row>
    <row r="92" spans="1:8" s="79" customFormat="1" ht="14.25">
      <c r="A92" s="136">
        <v>4</v>
      </c>
      <c r="B92" s="138" t="s">
        <v>112</v>
      </c>
      <c r="C92" s="81">
        <f>SUM(C93+C97)</f>
        <v>36394</v>
      </c>
      <c r="D92" s="81">
        <v>0</v>
      </c>
      <c r="E92" s="81">
        <f t="shared" si="3"/>
        <v>0</v>
      </c>
      <c r="F92" s="81">
        <f>SUM(F93+F97)</f>
        <v>12708</v>
      </c>
      <c r="G92" s="81">
        <f t="shared" si="1"/>
        <v>34.91784360059351</v>
      </c>
      <c r="H92" s="122">
        <v>0</v>
      </c>
    </row>
    <row r="93" spans="1:8" s="80" customFormat="1" ht="28.5">
      <c r="A93" s="134">
        <v>42</v>
      </c>
      <c r="B93" s="135" t="s">
        <v>20</v>
      </c>
      <c r="C93" s="81">
        <v>30394</v>
      </c>
      <c r="D93" s="81">
        <v>0</v>
      </c>
      <c r="E93" s="81">
        <v>10000</v>
      </c>
      <c r="F93" s="81">
        <v>12708</v>
      </c>
      <c r="G93" s="81">
        <f t="shared" si="1"/>
        <v>41.81088372705139</v>
      </c>
      <c r="H93" s="122">
        <f t="shared" si="2"/>
        <v>127.08</v>
      </c>
    </row>
    <row r="94" spans="1:8" s="80" customFormat="1" ht="14.25">
      <c r="A94" s="134">
        <v>422</v>
      </c>
      <c r="B94" s="135" t="s">
        <v>19</v>
      </c>
      <c r="C94" s="81">
        <f>SUM(C95:C95)</f>
        <v>23081</v>
      </c>
      <c r="D94" s="81">
        <v>0</v>
      </c>
      <c r="E94" s="81">
        <v>10000</v>
      </c>
      <c r="F94" s="81">
        <v>11731</v>
      </c>
      <c r="G94" s="81">
        <f t="shared" si="1"/>
        <v>50.82535418742688</v>
      </c>
      <c r="H94" s="122">
        <f t="shared" si="2"/>
        <v>117.31</v>
      </c>
    </row>
    <row r="95" spans="1:8" s="79" customFormat="1" ht="14.25">
      <c r="A95" s="136" t="s">
        <v>89</v>
      </c>
      <c r="B95" s="138" t="s">
        <v>90</v>
      </c>
      <c r="C95" s="137">
        <v>23081</v>
      </c>
      <c r="D95" s="137">
        <v>0</v>
      </c>
      <c r="E95" s="81">
        <f t="shared" si="3"/>
        <v>0</v>
      </c>
      <c r="F95" s="137">
        <v>4906</v>
      </c>
      <c r="G95" s="81">
        <f t="shared" si="1"/>
        <v>21.25557818118799</v>
      </c>
      <c r="H95" s="122">
        <v>0</v>
      </c>
    </row>
    <row r="96" spans="1:8" s="79" customFormat="1" ht="14.25">
      <c r="A96" s="136">
        <v>42411</v>
      </c>
      <c r="B96" s="138" t="s">
        <v>105</v>
      </c>
      <c r="C96" s="137">
        <v>7313</v>
      </c>
      <c r="D96" s="137">
        <v>2040</v>
      </c>
      <c r="E96" s="81">
        <f t="shared" si="3"/>
        <v>2040</v>
      </c>
      <c r="F96" s="137">
        <v>0</v>
      </c>
      <c r="G96" s="81">
        <v>0</v>
      </c>
      <c r="H96" s="122">
        <f t="shared" si="2"/>
        <v>0</v>
      </c>
    </row>
    <row r="97" spans="1:8" s="79" customFormat="1" ht="28.5">
      <c r="A97" s="134">
        <v>45</v>
      </c>
      <c r="B97" s="135" t="s">
        <v>138</v>
      </c>
      <c r="C97" s="81">
        <v>6000</v>
      </c>
      <c r="D97" s="81">
        <v>0</v>
      </c>
      <c r="E97" s="81">
        <f t="shared" si="3"/>
        <v>0</v>
      </c>
      <c r="F97" s="81">
        <v>0</v>
      </c>
      <c r="G97" s="81">
        <f t="shared" si="1"/>
        <v>0</v>
      </c>
      <c r="H97" s="122">
        <v>0</v>
      </c>
    </row>
    <row r="98" spans="1:8" s="79" customFormat="1" ht="14.25">
      <c r="A98" s="134">
        <v>451</v>
      </c>
      <c r="B98" s="135" t="s">
        <v>139</v>
      </c>
      <c r="C98" s="81">
        <v>6000</v>
      </c>
      <c r="D98" s="81">
        <v>0</v>
      </c>
      <c r="E98" s="81">
        <f t="shared" si="3"/>
        <v>0</v>
      </c>
      <c r="F98" s="81">
        <v>0</v>
      </c>
      <c r="G98" s="81">
        <f t="shared" si="1"/>
        <v>0</v>
      </c>
      <c r="H98" s="122">
        <v>0</v>
      </c>
    </row>
    <row r="99" spans="1:8" s="79" customFormat="1" ht="14.25">
      <c r="A99" s="134">
        <v>4511</v>
      </c>
      <c r="B99" s="135" t="s">
        <v>139</v>
      </c>
      <c r="C99" s="81">
        <v>0</v>
      </c>
      <c r="D99" s="81">
        <v>0</v>
      </c>
      <c r="E99" s="81">
        <f t="shared" si="3"/>
        <v>0</v>
      </c>
      <c r="F99" s="81">
        <v>0</v>
      </c>
      <c r="G99" s="81">
        <v>0</v>
      </c>
      <c r="H99" s="122">
        <v>0</v>
      </c>
    </row>
    <row r="100" spans="1:8" s="89" customFormat="1" ht="18">
      <c r="A100" s="174" t="s">
        <v>95</v>
      </c>
      <c r="B100" s="175"/>
      <c r="C100" s="88">
        <f>SUM(C51+C60+C85+C89+C92)</f>
        <v>2192868</v>
      </c>
      <c r="D100" s="88">
        <f>SUM(D51+D60+D85+D89+D92)</f>
        <v>2593240</v>
      </c>
      <c r="E100" s="88">
        <f>SUM(E51+E60+E85+E89+E92)</f>
        <v>2594453</v>
      </c>
      <c r="F100" s="88">
        <f>SUM(F51+F60+F85+F89+F92)</f>
        <v>2036992</v>
      </c>
      <c r="G100" s="121">
        <f t="shared" si="1"/>
        <v>92.89168340274016</v>
      </c>
      <c r="H100" s="122">
        <f t="shared" si="2"/>
        <v>78.51335136924817</v>
      </c>
    </row>
    <row r="101" spans="1:8" s="53" customFormat="1" ht="20.25">
      <c r="A101" s="82"/>
      <c r="B101" s="82"/>
      <c r="C101" s="82"/>
      <c r="D101" s="119"/>
      <c r="E101" s="82"/>
      <c r="F101" s="82"/>
      <c r="G101" s="97"/>
      <c r="H101" s="120"/>
    </row>
    <row r="102" ht="13.5">
      <c r="D102" s="33"/>
    </row>
  </sheetData>
  <sheetProtection/>
  <mergeCells count="24">
    <mergeCell ref="A5:G5"/>
    <mergeCell ref="A12:G12"/>
    <mergeCell ref="A14:A15"/>
    <mergeCell ref="B14:B15"/>
    <mergeCell ref="C14:C15"/>
    <mergeCell ref="D14:D15"/>
    <mergeCell ref="E14:E15"/>
    <mergeCell ref="B48:B49"/>
    <mergeCell ref="C48:C49"/>
    <mergeCell ref="D48:D49"/>
    <mergeCell ref="A40:B40"/>
    <mergeCell ref="H14:H15"/>
    <mergeCell ref="A16:B16"/>
    <mergeCell ref="A47:G47"/>
    <mergeCell ref="A100:B100"/>
    <mergeCell ref="A6:H6"/>
    <mergeCell ref="E48:E49"/>
    <mergeCell ref="F48:F49"/>
    <mergeCell ref="F14:F15"/>
    <mergeCell ref="G14:G15"/>
    <mergeCell ref="G48:G49"/>
    <mergeCell ref="H48:H49"/>
    <mergeCell ref="A50:B50"/>
    <mergeCell ref="A48:A49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0"/>
  <sheetViews>
    <sheetView zoomScale="85" zoomScaleNormal="85" zoomScalePageLayoutView="0" workbookViewId="0" topLeftCell="A150">
      <selection activeCell="I197" sqref="I197"/>
    </sheetView>
  </sheetViews>
  <sheetFormatPr defaultColWidth="9.140625" defaultRowHeight="12.75"/>
  <cols>
    <col min="1" max="1" width="11.57421875" style="4" customWidth="1"/>
    <col min="2" max="2" width="44.7109375" style="4" customWidth="1"/>
    <col min="3" max="3" width="17.7109375" style="4" customWidth="1"/>
    <col min="4" max="7" width="17.7109375" style="14" customWidth="1"/>
    <col min="8" max="13" width="15.140625" style="4" customWidth="1"/>
    <col min="14" max="14" width="16.7109375" style="4" hidden="1" customWidth="1"/>
    <col min="15" max="15" width="16.421875" style="4" hidden="1" customWidth="1"/>
    <col min="16" max="16" width="12.57421875" style="4" hidden="1" customWidth="1"/>
    <col min="17" max="17" width="15.140625" style="4" customWidth="1"/>
    <col min="18" max="16384" width="9.140625" style="4" customWidth="1"/>
  </cols>
  <sheetData>
    <row r="1" spans="1:8" ht="49.5" customHeight="1">
      <c r="A1" s="176" t="s">
        <v>151</v>
      </c>
      <c r="B1" s="176"/>
      <c r="C1" s="176"/>
      <c r="D1" s="176"/>
      <c r="E1" s="176"/>
      <c r="F1" s="176"/>
      <c r="G1" s="176"/>
      <c r="H1" s="3"/>
    </row>
    <row r="3" spans="1:7" ht="20.25">
      <c r="A3" s="186" t="s">
        <v>22</v>
      </c>
      <c r="B3" s="186"/>
      <c r="C3" s="186"/>
      <c r="D3" s="186"/>
      <c r="E3" s="186"/>
      <c r="F3" s="186"/>
      <c r="G3" s="186"/>
    </row>
    <row r="5" spans="1:7" s="6" customFormat="1" ht="14.25">
      <c r="A5" s="5" t="s">
        <v>27</v>
      </c>
      <c r="D5" s="7"/>
      <c r="E5" s="7"/>
      <c r="F5" s="7"/>
      <c r="G5" s="7"/>
    </row>
    <row r="6" spans="1:8" ht="15.75" customHeight="1">
      <c r="A6" s="180" t="s">
        <v>23</v>
      </c>
      <c r="B6" s="182" t="s">
        <v>2</v>
      </c>
      <c r="C6" s="182" t="s">
        <v>121</v>
      </c>
      <c r="D6" s="177" t="s">
        <v>122</v>
      </c>
      <c r="E6" s="177" t="s">
        <v>123</v>
      </c>
      <c r="F6" s="177" t="s">
        <v>124</v>
      </c>
      <c r="G6" s="177" t="s">
        <v>58</v>
      </c>
      <c r="H6" s="177" t="s">
        <v>58</v>
      </c>
    </row>
    <row r="7" spans="1:8" ht="31.5" customHeight="1">
      <c r="A7" s="181"/>
      <c r="B7" s="183"/>
      <c r="C7" s="182"/>
      <c r="D7" s="178"/>
      <c r="E7" s="178"/>
      <c r="F7" s="178"/>
      <c r="G7" s="178"/>
      <c r="H7" s="178"/>
    </row>
    <row r="8" spans="1:8" s="53" customFormat="1" ht="12">
      <c r="A8" s="185">
        <v>1</v>
      </c>
      <c r="B8" s="185"/>
      <c r="C8" s="51">
        <v>2</v>
      </c>
      <c r="D8" s="52">
        <v>3</v>
      </c>
      <c r="E8" s="52">
        <v>4</v>
      </c>
      <c r="F8" s="52">
        <v>5</v>
      </c>
      <c r="G8" s="52" t="s">
        <v>59</v>
      </c>
      <c r="H8" s="52" t="s">
        <v>60</v>
      </c>
    </row>
    <row r="9" spans="1:8" ht="28.5">
      <c r="A9" s="139">
        <v>67</v>
      </c>
      <c r="B9" s="129" t="s">
        <v>28</v>
      </c>
      <c r="C9" s="10">
        <f>SUM(C10:C11)</f>
        <v>425777</v>
      </c>
      <c r="D9" s="10">
        <f>SUM(D10:D11)</f>
        <v>384904</v>
      </c>
      <c r="E9" s="10">
        <f>SUM(E10:E11)</f>
        <v>376792</v>
      </c>
      <c r="F9" s="10">
        <f>SUM(F10:F11)</f>
        <v>294463</v>
      </c>
      <c r="G9" s="10">
        <f>SUM(F9/C9*100)</f>
        <v>69.15897288956425</v>
      </c>
      <c r="H9" s="10">
        <f>SUM(F9/E9*100)</f>
        <v>78.15001380071763</v>
      </c>
    </row>
    <row r="10" spans="1:8" ht="27">
      <c r="A10" s="140">
        <v>6711</v>
      </c>
      <c r="B10" s="125" t="s">
        <v>29</v>
      </c>
      <c r="C10" s="126">
        <v>396696</v>
      </c>
      <c r="D10" s="127">
        <v>378340</v>
      </c>
      <c r="E10" s="127">
        <v>354806</v>
      </c>
      <c r="F10" s="127">
        <v>287639</v>
      </c>
      <c r="G10" s="10">
        <f>SUM(F10/C10*100)</f>
        <v>72.50867162764433</v>
      </c>
      <c r="H10" s="10">
        <f>SUM(F10/E10*100)</f>
        <v>81.06937312221326</v>
      </c>
    </row>
    <row r="11" spans="1:8" ht="27">
      <c r="A11" s="140">
        <v>6712</v>
      </c>
      <c r="B11" s="125" t="s">
        <v>30</v>
      </c>
      <c r="C11" s="126">
        <v>29081</v>
      </c>
      <c r="D11" s="127">
        <v>6564</v>
      </c>
      <c r="E11" s="127">
        <v>21986</v>
      </c>
      <c r="F11" s="127">
        <v>6824</v>
      </c>
      <c r="G11" s="10">
        <f>SUM(F11/C11*100)</f>
        <v>23.465492933530484</v>
      </c>
      <c r="H11" s="10">
        <f>SUM(F11/E11*100)</f>
        <v>31.037933230237424</v>
      </c>
    </row>
    <row r="12" spans="1:8" ht="21.75" customHeight="1">
      <c r="A12" s="192" t="s">
        <v>31</v>
      </c>
      <c r="B12" s="192"/>
      <c r="C12" s="10">
        <f>SUM(C10:C11)</f>
        <v>425777</v>
      </c>
      <c r="D12" s="10">
        <f>SUM(D10:D11)</f>
        <v>384904</v>
      </c>
      <c r="E12" s="10">
        <f>SUM(E10:E11)</f>
        <v>376792</v>
      </c>
      <c r="F12" s="10">
        <f>SUM(F10:F11)</f>
        <v>294463</v>
      </c>
      <c r="G12" s="100">
        <f>SUM(F12/C12*100)</f>
        <v>69.15897288956425</v>
      </c>
      <c r="H12" s="62">
        <f>SUM(F12/E12*100)</f>
        <v>78.15001380071763</v>
      </c>
    </row>
    <row r="13" spans="1:7" ht="14.25">
      <c r="A13" s="49"/>
      <c r="B13" s="49"/>
      <c r="C13" s="49"/>
      <c r="D13" s="12"/>
      <c r="E13" s="12"/>
      <c r="F13" s="12"/>
      <c r="G13" s="12"/>
    </row>
    <row r="14" spans="1:7" ht="14.25">
      <c r="A14" s="5" t="s">
        <v>32</v>
      </c>
      <c r="B14" s="6"/>
      <c r="C14" s="6"/>
      <c r="D14" s="7"/>
      <c r="E14" s="7"/>
      <c r="F14" s="7"/>
      <c r="G14" s="7"/>
    </row>
    <row r="15" spans="1:8" ht="15" customHeight="1">
      <c r="A15" s="180" t="s">
        <v>23</v>
      </c>
      <c r="B15" s="182" t="s">
        <v>2</v>
      </c>
      <c r="C15" s="182" t="s">
        <v>121</v>
      </c>
      <c r="D15" s="177" t="s">
        <v>122</v>
      </c>
      <c r="E15" s="177" t="s">
        <v>123</v>
      </c>
      <c r="F15" s="177" t="s">
        <v>124</v>
      </c>
      <c r="G15" s="177" t="s">
        <v>58</v>
      </c>
      <c r="H15" s="177" t="s">
        <v>58</v>
      </c>
    </row>
    <row r="16" spans="1:8" ht="30" customHeight="1">
      <c r="A16" s="181"/>
      <c r="B16" s="183"/>
      <c r="C16" s="183"/>
      <c r="D16" s="178"/>
      <c r="E16" s="178"/>
      <c r="F16" s="178"/>
      <c r="G16" s="178"/>
      <c r="H16" s="178"/>
    </row>
    <row r="17" spans="1:8" s="53" customFormat="1" ht="12">
      <c r="A17" s="185">
        <v>1</v>
      </c>
      <c r="B17" s="185"/>
      <c r="C17" s="51">
        <v>2</v>
      </c>
      <c r="D17" s="52">
        <v>3</v>
      </c>
      <c r="E17" s="52">
        <v>4</v>
      </c>
      <c r="F17" s="52">
        <v>5</v>
      </c>
      <c r="G17" s="52" t="s">
        <v>59</v>
      </c>
      <c r="H17" s="52" t="s">
        <v>60</v>
      </c>
    </row>
    <row r="18" spans="1:8" ht="28.5">
      <c r="A18" s="139">
        <v>66</v>
      </c>
      <c r="B18" s="129" t="s">
        <v>35</v>
      </c>
      <c r="C18" s="10">
        <f>SUM(C19:C21)</f>
        <v>0</v>
      </c>
      <c r="D18" s="10">
        <f>SUM(D19:D21)</f>
        <v>0</v>
      </c>
      <c r="E18" s="10">
        <v>0</v>
      </c>
      <c r="F18" s="10">
        <v>0</v>
      </c>
      <c r="G18" s="10">
        <v>0</v>
      </c>
      <c r="H18" s="81">
        <v>0</v>
      </c>
    </row>
    <row r="19" spans="1:8" ht="14.25">
      <c r="A19" s="140">
        <v>6614</v>
      </c>
      <c r="B19" s="125" t="s">
        <v>111</v>
      </c>
      <c r="C19" s="126">
        <v>0</v>
      </c>
      <c r="D19" s="127">
        <v>0</v>
      </c>
      <c r="E19" s="127">
        <v>0</v>
      </c>
      <c r="F19" s="127">
        <v>0</v>
      </c>
      <c r="G19" s="10">
        <v>0</v>
      </c>
      <c r="H19" s="81">
        <v>0</v>
      </c>
    </row>
    <row r="20" spans="1:8" ht="14.25">
      <c r="A20" s="140">
        <v>6615</v>
      </c>
      <c r="B20" s="125" t="s">
        <v>110</v>
      </c>
      <c r="C20" s="126">
        <v>0</v>
      </c>
      <c r="D20" s="127">
        <v>0</v>
      </c>
      <c r="E20" s="127">
        <v>0</v>
      </c>
      <c r="F20" s="127">
        <v>0</v>
      </c>
      <c r="G20" s="10">
        <v>0</v>
      </c>
      <c r="H20" s="81">
        <v>0</v>
      </c>
    </row>
    <row r="21" spans="1:8" ht="14.25">
      <c r="A21" s="140">
        <v>6632</v>
      </c>
      <c r="B21" s="125" t="s">
        <v>113</v>
      </c>
      <c r="C21" s="126">
        <v>0</v>
      </c>
      <c r="D21" s="127">
        <v>0</v>
      </c>
      <c r="E21" s="127">
        <v>0</v>
      </c>
      <c r="F21" s="127">
        <v>0</v>
      </c>
      <c r="G21" s="10">
        <v>0</v>
      </c>
      <c r="H21" s="81" t="s">
        <v>159</v>
      </c>
    </row>
    <row r="22" spans="1:8" ht="15.75" customHeight="1">
      <c r="A22" s="192" t="s">
        <v>33</v>
      </c>
      <c r="B22" s="192"/>
      <c r="C22" s="10">
        <f>SUM(C18)</f>
        <v>0</v>
      </c>
      <c r="D22" s="10">
        <f>SUM(D18)</f>
        <v>0</v>
      </c>
      <c r="E22" s="10">
        <v>0</v>
      </c>
      <c r="F22" s="10">
        <v>0</v>
      </c>
      <c r="G22" s="100">
        <v>0</v>
      </c>
      <c r="H22" s="99">
        <v>0</v>
      </c>
    </row>
    <row r="23" spans="1:7" ht="14.25">
      <c r="A23" s="49"/>
      <c r="B23" s="49"/>
      <c r="C23" s="49"/>
      <c r="D23" s="12"/>
      <c r="E23" s="12"/>
      <c r="F23" s="12"/>
      <c r="G23" s="12"/>
    </row>
    <row r="24" spans="1:7" ht="14.25">
      <c r="A24" s="5" t="s">
        <v>39</v>
      </c>
      <c r="B24" s="6"/>
      <c r="C24" s="6"/>
      <c r="D24" s="7"/>
      <c r="E24" s="7"/>
      <c r="F24" s="7"/>
      <c r="G24" s="7"/>
    </row>
    <row r="25" spans="1:8" ht="15" customHeight="1">
      <c r="A25" s="180" t="s">
        <v>23</v>
      </c>
      <c r="B25" s="182" t="s">
        <v>2</v>
      </c>
      <c r="C25" s="182" t="s">
        <v>121</v>
      </c>
      <c r="D25" s="177" t="s">
        <v>122</v>
      </c>
      <c r="E25" s="177" t="s">
        <v>123</v>
      </c>
      <c r="F25" s="117" t="s">
        <v>124</v>
      </c>
      <c r="G25" s="177" t="s">
        <v>58</v>
      </c>
      <c r="H25" s="177" t="s">
        <v>58</v>
      </c>
    </row>
    <row r="26" spans="1:8" ht="37.5" customHeight="1">
      <c r="A26" s="181"/>
      <c r="B26" s="183"/>
      <c r="C26" s="183"/>
      <c r="D26" s="177"/>
      <c r="E26" s="177"/>
      <c r="F26" s="118"/>
      <c r="G26" s="178"/>
      <c r="H26" s="178"/>
    </row>
    <row r="27" spans="1:15" s="55" customFormat="1" ht="12">
      <c r="A27" s="185">
        <v>1</v>
      </c>
      <c r="B27" s="185"/>
      <c r="C27" s="51">
        <v>2</v>
      </c>
      <c r="D27" s="52">
        <v>3</v>
      </c>
      <c r="E27" s="52">
        <v>4</v>
      </c>
      <c r="F27" s="52">
        <v>5</v>
      </c>
      <c r="G27" s="52" t="s">
        <v>59</v>
      </c>
      <c r="H27" s="52" t="s">
        <v>60</v>
      </c>
      <c r="I27" s="195"/>
      <c r="J27" s="195"/>
      <c r="K27" s="196"/>
      <c r="L27" s="189"/>
      <c r="M27" s="189"/>
      <c r="N27" s="54" t="s">
        <v>3</v>
      </c>
      <c r="O27" s="54" t="s">
        <v>4</v>
      </c>
    </row>
    <row r="28" spans="1:15" s="15" customFormat="1" ht="14.25">
      <c r="A28" s="139">
        <v>652</v>
      </c>
      <c r="B28" s="129" t="s">
        <v>40</v>
      </c>
      <c r="C28" s="10">
        <v>0</v>
      </c>
      <c r="D28" s="10">
        <v>0</v>
      </c>
      <c r="E28" s="10">
        <v>0</v>
      </c>
      <c r="F28" s="10">
        <v>3864</v>
      </c>
      <c r="G28" s="10">
        <v>0</v>
      </c>
      <c r="H28" s="141">
        <v>0</v>
      </c>
      <c r="I28" s="195"/>
      <c r="J28" s="195"/>
      <c r="K28" s="196"/>
      <c r="L28" s="189"/>
      <c r="M28" s="189"/>
      <c r="N28" s="16"/>
      <c r="O28" s="16"/>
    </row>
    <row r="29" spans="1:15" s="19" customFormat="1" ht="14.25">
      <c r="A29" s="140">
        <v>6526</v>
      </c>
      <c r="B29" s="125" t="s">
        <v>145</v>
      </c>
      <c r="C29" s="126">
        <v>0</v>
      </c>
      <c r="D29" s="127">
        <v>0</v>
      </c>
      <c r="E29" s="127">
        <v>0</v>
      </c>
      <c r="F29" s="127">
        <v>3864</v>
      </c>
      <c r="G29" s="10">
        <v>0</v>
      </c>
      <c r="H29" s="141">
        <v>0</v>
      </c>
      <c r="I29" s="12"/>
      <c r="J29" s="12"/>
      <c r="K29" s="17"/>
      <c r="L29" s="17"/>
      <c r="M29" s="12"/>
      <c r="N29" s="18"/>
      <c r="O29" s="18"/>
    </row>
    <row r="30" spans="1:16" ht="14.25" customHeight="1">
      <c r="A30" s="193" t="s">
        <v>57</v>
      </c>
      <c r="B30" s="194"/>
      <c r="C30" s="10">
        <f>SUM(C28)</f>
        <v>0</v>
      </c>
      <c r="D30" s="10">
        <f>SUM(D28)</f>
        <v>0</v>
      </c>
      <c r="E30" s="10">
        <f>SUM(E28)</f>
        <v>0</v>
      </c>
      <c r="F30" s="10">
        <f>SUM(F28)</f>
        <v>3864</v>
      </c>
      <c r="G30" s="100">
        <v>0</v>
      </c>
      <c r="H30" s="101">
        <v>0</v>
      </c>
      <c r="I30" s="20"/>
      <c r="J30" s="20"/>
      <c r="K30" s="21"/>
      <c r="L30" s="21"/>
      <c r="M30" s="20"/>
      <c r="N30" s="4">
        <v>0</v>
      </c>
      <c r="O30" s="4">
        <v>0</v>
      </c>
      <c r="P30" s="19"/>
    </row>
    <row r="31" spans="1:16" ht="14.25">
      <c r="A31" s="49"/>
      <c r="B31" s="49"/>
      <c r="C31" s="49"/>
      <c r="D31" s="12"/>
      <c r="E31" s="12"/>
      <c r="F31" s="12"/>
      <c r="G31" s="12"/>
      <c r="I31" s="20"/>
      <c r="J31" s="20"/>
      <c r="K31" s="21"/>
      <c r="L31" s="21"/>
      <c r="M31" s="20"/>
      <c r="N31" s="4">
        <v>0</v>
      </c>
      <c r="O31" s="4">
        <v>0</v>
      </c>
      <c r="P31" s="19"/>
    </row>
    <row r="32" spans="1:16" s="13" customFormat="1" ht="14.25">
      <c r="A32" s="13" t="s">
        <v>24</v>
      </c>
      <c r="B32" s="4"/>
      <c r="C32" s="4"/>
      <c r="D32" s="14"/>
      <c r="E32" s="14"/>
      <c r="F32" s="14"/>
      <c r="G32" s="14"/>
      <c r="H32" s="4"/>
      <c r="I32" s="12"/>
      <c r="J32" s="12"/>
      <c r="K32" s="12"/>
      <c r="L32" s="12"/>
      <c r="M32" s="12"/>
      <c r="P32" s="19"/>
    </row>
    <row r="33" spans="1:16" s="13" customFormat="1" ht="15" customHeight="1">
      <c r="A33" s="113" t="s">
        <v>23</v>
      </c>
      <c r="B33" s="182" t="s">
        <v>2</v>
      </c>
      <c r="C33" s="182" t="s">
        <v>121</v>
      </c>
      <c r="D33" s="177" t="s">
        <v>122</v>
      </c>
      <c r="E33" s="177" t="s">
        <v>123</v>
      </c>
      <c r="F33" s="177" t="s">
        <v>124</v>
      </c>
      <c r="G33" s="177" t="s">
        <v>58</v>
      </c>
      <c r="H33" s="177" t="s">
        <v>58</v>
      </c>
      <c r="I33" s="12"/>
      <c r="J33" s="12"/>
      <c r="K33" s="12"/>
      <c r="L33" s="12"/>
      <c r="M33" s="12"/>
      <c r="P33" s="19"/>
    </row>
    <row r="34" spans="1:16" s="13" customFormat="1" ht="27.75" customHeight="1">
      <c r="A34" s="114"/>
      <c r="B34" s="183"/>
      <c r="C34" s="183"/>
      <c r="D34" s="178"/>
      <c r="E34" s="178"/>
      <c r="F34" s="178"/>
      <c r="G34" s="178"/>
      <c r="H34" s="178"/>
      <c r="I34" s="12"/>
      <c r="J34" s="12"/>
      <c r="K34" s="12"/>
      <c r="L34" s="12"/>
      <c r="M34" s="12"/>
      <c r="P34" s="19"/>
    </row>
    <row r="35" spans="1:16" s="57" customFormat="1" ht="12">
      <c r="A35" s="185">
        <v>1</v>
      </c>
      <c r="B35" s="185"/>
      <c r="C35" s="51">
        <v>2</v>
      </c>
      <c r="D35" s="52">
        <v>3</v>
      </c>
      <c r="E35" s="52">
        <v>4</v>
      </c>
      <c r="F35" s="52">
        <v>5</v>
      </c>
      <c r="G35" s="52" t="s">
        <v>59</v>
      </c>
      <c r="H35" s="52" t="s">
        <v>60</v>
      </c>
      <c r="I35" s="56"/>
      <c r="J35" s="56"/>
      <c r="K35" s="56"/>
      <c r="L35" s="56"/>
      <c r="M35" s="56"/>
      <c r="P35" s="58"/>
    </row>
    <row r="36" spans="1:8" ht="28.5">
      <c r="A36" s="139">
        <v>63</v>
      </c>
      <c r="B36" s="129" t="s">
        <v>25</v>
      </c>
      <c r="C36" s="10">
        <f>SUM(C37+C40+C42+C45)</f>
        <v>1791328</v>
      </c>
      <c r="D36" s="10">
        <f>SUM(D37+D40+D42+D45)</f>
        <v>2265193</v>
      </c>
      <c r="E36" s="10">
        <f>SUM(E37+E40+E42+E45)</f>
        <v>2311406</v>
      </c>
      <c r="F36" s="10">
        <f>SUM(F37+F40+F42+F45)</f>
        <v>1828292</v>
      </c>
      <c r="G36" s="10">
        <f>SUM(F36/C36*100)</f>
        <v>102.06349702567034</v>
      </c>
      <c r="H36" s="10">
        <f>SUM(F36/E36*100)</f>
        <v>79.09869577218367</v>
      </c>
    </row>
    <row r="37" spans="1:8" ht="28.5">
      <c r="A37" s="139">
        <v>632</v>
      </c>
      <c r="B37" s="129" t="s">
        <v>125</v>
      </c>
      <c r="C37" s="10">
        <v>0</v>
      </c>
      <c r="D37" s="10">
        <v>0</v>
      </c>
      <c r="E37" s="10">
        <v>40000</v>
      </c>
      <c r="F37" s="10">
        <v>0</v>
      </c>
      <c r="G37" s="10">
        <v>0</v>
      </c>
      <c r="H37" s="10">
        <f aca="true" t="shared" si="0" ref="H37:H49">SUM(F37/E37*100)</f>
        <v>0</v>
      </c>
    </row>
    <row r="38" spans="1:8" ht="14.25">
      <c r="A38" s="139">
        <v>6321</v>
      </c>
      <c r="B38" s="129" t="s">
        <v>140</v>
      </c>
      <c r="C38" s="137">
        <v>0</v>
      </c>
      <c r="D38" s="10">
        <v>0</v>
      </c>
      <c r="E38" s="10">
        <v>40000</v>
      </c>
      <c r="F38" s="10">
        <v>0</v>
      </c>
      <c r="G38" s="10">
        <v>0</v>
      </c>
      <c r="H38" s="10">
        <f t="shared" si="0"/>
        <v>0</v>
      </c>
    </row>
    <row r="39" spans="1:8" ht="29.25" customHeight="1">
      <c r="A39" s="140">
        <v>6323</v>
      </c>
      <c r="B39" s="125" t="s">
        <v>126</v>
      </c>
      <c r="C39" s="126">
        <v>0</v>
      </c>
      <c r="D39" s="127">
        <v>0</v>
      </c>
      <c r="E39" s="127">
        <v>0</v>
      </c>
      <c r="F39" s="127">
        <v>0</v>
      </c>
      <c r="G39" s="10">
        <v>0</v>
      </c>
      <c r="H39" s="10">
        <v>0</v>
      </c>
    </row>
    <row r="40" spans="1:8" ht="14.25">
      <c r="A40" s="139">
        <v>634</v>
      </c>
      <c r="B40" s="129" t="s">
        <v>127</v>
      </c>
      <c r="C40" s="126">
        <v>0</v>
      </c>
      <c r="D40" s="127">
        <v>0</v>
      </c>
      <c r="E40" s="127">
        <v>0</v>
      </c>
      <c r="F40" s="127">
        <v>0</v>
      </c>
      <c r="G40" s="10">
        <v>0</v>
      </c>
      <c r="H40" s="10">
        <v>0</v>
      </c>
    </row>
    <row r="41" spans="1:8" ht="14.25">
      <c r="A41" s="140">
        <v>6341</v>
      </c>
      <c r="B41" s="125" t="s">
        <v>128</v>
      </c>
      <c r="C41" s="126">
        <v>0</v>
      </c>
      <c r="D41" s="127">
        <v>0</v>
      </c>
      <c r="E41" s="127">
        <v>0</v>
      </c>
      <c r="F41" s="127">
        <v>0</v>
      </c>
      <c r="G41" s="10">
        <v>0</v>
      </c>
      <c r="H41" s="10">
        <v>0</v>
      </c>
    </row>
    <row r="42" spans="1:8" ht="28.5">
      <c r="A42" s="139">
        <v>636</v>
      </c>
      <c r="B42" s="129" t="s">
        <v>44</v>
      </c>
      <c r="C42" s="126">
        <v>1756244</v>
      </c>
      <c r="D42" s="127">
        <v>2257040</v>
      </c>
      <c r="E42" s="127">
        <v>2257040</v>
      </c>
      <c r="F42" s="127">
        <v>1815577</v>
      </c>
      <c r="G42" s="10">
        <f aca="true" t="shared" si="1" ref="G42:G47">SUM(F42/C42*100)</f>
        <v>103.37840300094976</v>
      </c>
      <c r="H42" s="10">
        <f t="shared" si="0"/>
        <v>80.44062134477015</v>
      </c>
    </row>
    <row r="43" spans="1:8" ht="27">
      <c r="A43" s="140">
        <v>6361</v>
      </c>
      <c r="B43" s="125" t="s">
        <v>129</v>
      </c>
      <c r="C43" s="126">
        <v>1756244</v>
      </c>
      <c r="D43" s="127">
        <v>2255000</v>
      </c>
      <c r="E43" s="127">
        <v>2255000</v>
      </c>
      <c r="F43" s="127">
        <v>1814577</v>
      </c>
      <c r="G43" s="10">
        <f t="shared" si="1"/>
        <v>103.32146330464332</v>
      </c>
      <c r="H43" s="10">
        <f t="shared" si="0"/>
        <v>80.4690465631929</v>
      </c>
    </row>
    <row r="44" spans="1:8" ht="27">
      <c r="A44" s="140">
        <v>6362</v>
      </c>
      <c r="B44" s="125" t="s">
        <v>143</v>
      </c>
      <c r="C44" s="126">
        <v>0</v>
      </c>
      <c r="D44" s="127">
        <v>0</v>
      </c>
      <c r="E44" s="127">
        <v>0</v>
      </c>
      <c r="F44" s="127">
        <v>1000</v>
      </c>
      <c r="G44" s="10">
        <v>0</v>
      </c>
      <c r="H44" s="10">
        <v>0</v>
      </c>
    </row>
    <row r="45" spans="1:8" ht="27">
      <c r="A45" s="140">
        <v>639</v>
      </c>
      <c r="B45" s="125" t="s">
        <v>146</v>
      </c>
      <c r="C45" s="133">
        <v>35084</v>
      </c>
      <c r="D45" s="127">
        <v>8153</v>
      </c>
      <c r="E45" s="127">
        <v>14366</v>
      </c>
      <c r="F45" s="127">
        <v>12715</v>
      </c>
      <c r="G45" s="10">
        <f t="shared" si="1"/>
        <v>36.24159160871052</v>
      </c>
      <c r="H45" s="10">
        <f t="shared" si="0"/>
        <v>88.50758735904219</v>
      </c>
    </row>
    <row r="46" spans="1:8" ht="27">
      <c r="A46" s="140">
        <v>6393</v>
      </c>
      <c r="B46" s="125" t="s">
        <v>131</v>
      </c>
      <c r="C46" s="126">
        <v>35084</v>
      </c>
      <c r="D46" s="127">
        <v>8153</v>
      </c>
      <c r="E46" s="127">
        <v>14366</v>
      </c>
      <c r="F46" s="127">
        <v>12715</v>
      </c>
      <c r="G46" s="10">
        <f t="shared" si="1"/>
        <v>36.24159160871052</v>
      </c>
      <c r="H46" s="10">
        <f t="shared" si="0"/>
        <v>88.50758735904219</v>
      </c>
    </row>
    <row r="47" spans="1:8" ht="14.25">
      <c r="A47" s="190" t="s">
        <v>26</v>
      </c>
      <c r="B47" s="191"/>
      <c r="C47" s="10">
        <f>SUM(C36)</f>
        <v>1791328</v>
      </c>
      <c r="D47" s="10">
        <f>SUM(D36)</f>
        <v>2265193</v>
      </c>
      <c r="E47" s="10">
        <f>SUM(E36)</f>
        <v>2311406</v>
      </c>
      <c r="F47" s="10">
        <f>SUM(F36)</f>
        <v>1828292</v>
      </c>
      <c r="G47" s="103">
        <f t="shared" si="1"/>
        <v>102.06349702567034</v>
      </c>
      <c r="H47" s="102">
        <f t="shared" si="0"/>
        <v>79.09869577218367</v>
      </c>
    </row>
    <row r="48" spans="1:8" ht="14.25">
      <c r="A48" s="73"/>
      <c r="B48" s="73"/>
      <c r="C48" s="12"/>
      <c r="D48" s="12"/>
      <c r="E48" s="12"/>
      <c r="F48" s="12"/>
      <c r="G48" s="104"/>
      <c r="H48" s="62"/>
    </row>
    <row r="49" spans="1:8" s="38" customFormat="1" ht="18">
      <c r="A49" s="184" t="s">
        <v>92</v>
      </c>
      <c r="B49" s="184"/>
      <c r="C49" s="75">
        <f>SUM(C12,C22,C30,C47)</f>
        <v>2217105</v>
      </c>
      <c r="D49" s="75">
        <f>SUM(D12,D22,D30,D47)</f>
        <v>2650097</v>
      </c>
      <c r="E49" s="75">
        <f>SUM(E12,E22,E30,E47)</f>
        <v>2688198</v>
      </c>
      <c r="F49" s="75">
        <f>SUM(F12,F22,F30,F47)</f>
        <v>2126619</v>
      </c>
      <c r="G49" s="75">
        <v>95</v>
      </c>
      <c r="H49" s="10">
        <f t="shared" si="0"/>
        <v>79.10946291902606</v>
      </c>
    </row>
    <row r="50" spans="1:8" ht="14.25">
      <c r="A50" s="11"/>
      <c r="B50" s="11"/>
      <c r="C50" s="74"/>
      <c r="D50" s="74"/>
      <c r="E50" s="74"/>
      <c r="F50" s="74"/>
      <c r="G50" s="12"/>
      <c r="H50" s="12"/>
    </row>
    <row r="51" spans="1:8" ht="20.25">
      <c r="A51" s="186" t="s">
        <v>93</v>
      </c>
      <c r="B51" s="186"/>
      <c r="C51" s="186"/>
      <c r="D51" s="186"/>
      <c r="E51" s="186"/>
      <c r="F51" s="186"/>
      <c r="G51" s="186"/>
      <c r="H51" s="186"/>
    </row>
    <row r="52" spans="1:8" ht="17.25">
      <c r="A52" s="76"/>
      <c r="B52" s="76"/>
      <c r="C52" s="76"/>
      <c r="D52" s="76"/>
      <c r="E52" s="76"/>
      <c r="F52" s="76"/>
      <c r="G52" s="76"/>
      <c r="H52" s="76"/>
    </row>
    <row r="53" spans="1:8" ht="13.5" customHeight="1">
      <c r="A53" s="180" t="s">
        <v>23</v>
      </c>
      <c r="B53" s="182" t="s">
        <v>2</v>
      </c>
      <c r="C53" s="182" t="s">
        <v>121</v>
      </c>
      <c r="D53" s="177" t="s">
        <v>122</v>
      </c>
      <c r="E53" s="177" t="s">
        <v>123</v>
      </c>
      <c r="F53" s="177" t="s">
        <v>124</v>
      </c>
      <c r="G53" s="177" t="s">
        <v>58</v>
      </c>
      <c r="H53" s="177" t="s">
        <v>58</v>
      </c>
    </row>
    <row r="54" spans="1:8" ht="13.5">
      <c r="A54" s="181"/>
      <c r="B54" s="183"/>
      <c r="C54" s="183"/>
      <c r="D54" s="178"/>
      <c r="E54" s="178"/>
      <c r="F54" s="178"/>
      <c r="G54" s="178"/>
      <c r="H54" s="178"/>
    </row>
    <row r="55" spans="1:8" ht="13.5" customHeight="1">
      <c r="A55" s="185">
        <v>1</v>
      </c>
      <c r="B55" s="185"/>
      <c r="C55" s="51">
        <v>2</v>
      </c>
      <c r="D55" s="52">
        <v>3</v>
      </c>
      <c r="E55" s="52">
        <v>4</v>
      </c>
      <c r="F55" s="52">
        <v>5</v>
      </c>
      <c r="G55" s="52" t="s">
        <v>59</v>
      </c>
      <c r="H55" s="52" t="s">
        <v>60</v>
      </c>
    </row>
    <row r="56" spans="1:8" ht="14.25">
      <c r="A56" s="142">
        <v>1</v>
      </c>
      <c r="B56" s="143" t="s">
        <v>0</v>
      </c>
      <c r="C56" s="68">
        <f>SUM(C12)</f>
        <v>425777</v>
      </c>
      <c r="D56" s="68">
        <f>SUM(D12)</f>
        <v>384904</v>
      </c>
      <c r="E56" s="68">
        <f>SUM(E12)</f>
        <v>376792</v>
      </c>
      <c r="F56" s="68">
        <f>SUM(F12)</f>
        <v>294463</v>
      </c>
      <c r="G56" s="10">
        <f>SUM(F56/C56*100)</f>
        <v>69.15897288956425</v>
      </c>
      <c r="H56" s="10">
        <f>SUM(F56/E56*100)</f>
        <v>78.15001380071763</v>
      </c>
    </row>
    <row r="57" spans="1:8" ht="14.25">
      <c r="A57" s="142">
        <v>3</v>
      </c>
      <c r="B57" s="143" t="s">
        <v>94</v>
      </c>
      <c r="C57" s="68">
        <f>SUM(C22)</f>
        <v>0</v>
      </c>
      <c r="D57" s="68">
        <f>SUM(D22)</f>
        <v>0</v>
      </c>
      <c r="E57" s="68">
        <f>SUM(E22)</f>
        <v>0</v>
      </c>
      <c r="F57" s="68">
        <f>SUM(F22)</f>
        <v>0</v>
      </c>
      <c r="G57" s="10" t="e">
        <f>SUM(F57/C57*100)</f>
        <v>#DIV/0!</v>
      </c>
      <c r="H57" s="10" t="e">
        <f>SUM(F57/E57*100)</f>
        <v>#DIV/0!</v>
      </c>
    </row>
    <row r="58" spans="1:8" ht="14.25">
      <c r="A58" s="142">
        <v>4</v>
      </c>
      <c r="B58" s="143" t="s">
        <v>51</v>
      </c>
      <c r="C58" s="68">
        <f>SUM(C30)</f>
        <v>0</v>
      </c>
      <c r="D58" s="68">
        <f>SUM(D30)</f>
        <v>0</v>
      </c>
      <c r="E58" s="68">
        <f>SUM(E30)</f>
        <v>0</v>
      </c>
      <c r="F58" s="68">
        <f>SUM(F30)</f>
        <v>3864</v>
      </c>
      <c r="G58" s="10" t="e">
        <f>SUM(F58/C58*100)</f>
        <v>#DIV/0!</v>
      </c>
      <c r="H58" s="10" t="e">
        <f>SUM(F58/E58*100)</f>
        <v>#DIV/0!</v>
      </c>
    </row>
    <row r="59" spans="1:8" ht="14.25">
      <c r="A59" s="142">
        <v>5</v>
      </c>
      <c r="B59" s="143" t="s">
        <v>1</v>
      </c>
      <c r="C59" s="68">
        <f>SUM(C47)</f>
        <v>1791328</v>
      </c>
      <c r="D59" s="68">
        <f>SUM(D47)</f>
        <v>2265193</v>
      </c>
      <c r="E59" s="68">
        <f>SUM(E47)</f>
        <v>2311406</v>
      </c>
      <c r="F59" s="68">
        <f>SUM(F47)</f>
        <v>1828292</v>
      </c>
      <c r="G59" s="10">
        <f>SUM(F59/C59*100)</f>
        <v>102.06349702567034</v>
      </c>
      <c r="H59" s="10">
        <f>SUM(F59/E59*100)</f>
        <v>79.09869577218367</v>
      </c>
    </row>
    <row r="60" spans="1:8" ht="14.25">
      <c r="A60" s="107"/>
      <c r="B60" s="107" t="s">
        <v>92</v>
      </c>
      <c r="C60" s="106">
        <f>SUM(C56:C59)</f>
        <v>2217105</v>
      </c>
      <c r="D60" s="106">
        <f>SUM(D56:D59)</f>
        <v>2650097</v>
      </c>
      <c r="E60" s="106">
        <f>SUM(E56:E59)</f>
        <v>2688198</v>
      </c>
      <c r="F60" s="105">
        <f>SUM(F56:F59)</f>
        <v>2126619</v>
      </c>
      <c r="G60" s="61">
        <f>SUM(F60/C60*100)</f>
        <v>95.91873185979013</v>
      </c>
      <c r="H60" s="102">
        <f>SUM(F60/E60*100)</f>
        <v>79.10946291902606</v>
      </c>
    </row>
    <row r="61" spans="1:8" ht="14.25">
      <c r="A61" s="11"/>
      <c r="B61" s="11"/>
      <c r="C61" s="74"/>
      <c r="D61" s="74"/>
      <c r="E61" s="74"/>
      <c r="F61" s="74"/>
      <c r="G61" s="12"/>
      <c r="H61" s="95"/>
    </row>
    <row r="62" spans="1:8" ht="20.25">
      <c r="A62" s="204" t="s">
        <v>56</v>
      </c>
      <c r="B62" s="204"/>
      <c r="C62" s="204"/>
      <c r="D62" s="204"/>
      <c r="E62" s="204"/>
      <c r="F62" s="204"/>
      <c r="G62" s="204"/>
      <c r="H62" s="12"/>
    </row>
    <row r="63" spans="1:8" ht="15.75" customHeight="1">
      <c r="A63" s="11"/>
      <c r="B63" s="11"/>
      <c r="C63" s="11"/>
      <c r="D63" s="11"/>
      <c r="E63" s="11"/>
      <c r="F63" s="11"/>
      <c r="G63" s="11"/>
      <c r="H63" s="12"/>
    </row>
    <row r="64" spans="1:7" s="60" customFormat="1" ht="14.25">
      <c r="A64" s="63" t="s">
        <v>36</v>
      </c>
      <c r="B64" s="64"/>
      <c r="C64" s="64"/>
      <c r="D64" s="65"/>
      <c r="E64" s="65"/>
      <c r="F64" s="65"/>
      <c r="G64" s="65"/>
    </row>
    <row r="65" spans="1:8" ht="13.5" customHeight="1">
      <c r="A65" s="180" t="s">
        <v>23</v>
      </c>
      <c r="B65" s="182" t="s">
        <v>2</v>
      </c>
      <c r="C65" s="182" t="s">
        <v>121</v>
      </c>
      <c r="D65" s="177" t="s">
        <v>122</v>
      </c>
      <c r="E65" s="177" t="s">
        <v>123</v>
      </c>
      <c r="F65" s="177" t="s">
        <v>124</v>
      </c>
      <c r="G65" s="177" t="s">
        <v>58</v>
      </c>
      <c r="H65" s="177" t="s">
        <v>58</v>
      </c>
    </row>
    <row r="66" spans="1:8" ht="30.75" customHeight="1">
      <c r="A66" s="181"/>
      <c r="B66" s="183"/>
      <c r="C66" s="183"/>
      <c r="D66" s="178"/>
      <c r="E66" s="178"/>
      <c r="F66" s="178"/>
      <c r="G66" s="178"/>
      <c r="H66" s="178"/>
    </row>
    <row r="67" spans="1:8" s="53" customFormat="1" ht="12">
      <c r="A67" s="207">
        <v>1</v>
      </c>
      <c r="B67" s="208"/>
      <c r="C67" s="51">
        <v>2</v>
      </c>
      <c r="D67" s="52">
        <v>3</v>
      </c>
      <c r="E67" s="52">
        <v>4</v>
      </c>
      <c r="F67" s="52">
        <v>5</v>
      </c>
      <c r="G67" s="52" t="s">
        <v>59</v>
      </c>
      <c r="H67" s="52" t="s">
        <v>60</v>
      </c>
    </row>
    <row r="68" spans="1:8" ht="14.25">
      <c r="A68" s="8">
        <v>922</v>
      </c>
      <c r="B68" s="9" t="s">
        <v>37</v>
      </c>
      <c r="C68" s="42">
        <v>0</v>
      </c>
      <c r="D68" s="42">
        <f>SUM(D69:D69)</f>
        <v>0</v>
      </c>
      <c r="E68" s="42">
        <f>SUM(E69:E69)</f>
        <v>0</v>
      </c>
      <c r="F68" s="42">
        <v>0</v>
      </c>
      <c r="G68" s="42">
        <v>0</v>
      </c>
      <c r="H68" s="85"/>
    </row>
    <row r="69" spans="1:16" s="13" customFormat="1" ht="14.25">
      <c r="A69" s="46">
        <v>92211</v>
      </c>
      <c r="B69" s="43" t="s">
        <v>38</v>
      </c>
      <c r="C69" s="84">
        <v>0</v>
      </c>
      <c r="D69" s="47"/>
      <c r="E69" s="47"/>
      <c r="F69" s="47">
        <v>0</v>
      </c>
      <c r="G69" s="44">
        <v>0</v>
      </c>
      <c r="H69" s="86"/>
      <c r="I69" s="12"/>
      <c r="J69" s="12"/>
      <c r="K69" s="12"/>
      <c r="L69" s="12"/>
      <c r="M69" s="12"/>
      <c r="P69" s="19"/>
    </row>
    <row r="70" spans="1:16" s="13" customFormat="1" ht="14.25">
      <c r="A70" s="187" t="s">
        <v>41</v>
      </c>
      <c r="B70" s="188"/>
      <c r="C70" s="10">
        <v>0</v>
      </c>
      <c r="D70" s="10">
        <f>SUM(D68)</f>
        <v>0</v>
      </c>
      <c r="E70" s="10">
        <f>SUM(E68)</f>
        <v>0</v>
      </c>
      <c r="F70" s="10">
        <v>0</v>
      </c>
      <c r="G70" s="10">
        <v>0</v>
      </c>
      <c r="H70" s="81"/>
      <c r="I70" s="12"/>
      <c r="J70" s="12"/>
      <c r="K70" s="12"/>
      <c r="L70" s="12"/>
      <c r="M70" s="12"/>
      <c r="P70" s="19"/>
    </row>
    <row r="71" spans="1:16" s="13" customFormat="1" ht="15.75" customHeight="1">
      <c r="A71" s="35"/>
      <c r="B71" s="35"/>
      <c r="C71" s="35"/>
      <c r="D71" s="12"/>
      <c r="E71" s="12"/>
      <c r="F71" s="12"/>
      <c r="G71" s="12"/>
      <c r="H71" s="4"/>
      <c r="I71" s="12"/>
      <c r="J71" s="12"/>
      <c r="K71" s="12"/>
      <c r="L71" s="12"/>
      <c r="M71" s="12"/>
      <c r="P71" s="19"/>
    </row>
    <row r="72" spans="1:16" s="32" customFormat="1" ht="14.25">
      <c r="A72" s="63" t="s">
        <v>42</v>
      </c>
      <c r="B72" s="64"/>
      <c r="C72" s="64"/>
      <c r="D72" s="65"/>
      <c r="E72" s="65"/>
      <c r="F72" s="65"/>
      <c r="G72" s="65"/>
      <c r="H72" s="60"/>
      <c r="I72" s="12"/>
      <c r="J72" s="12"/>
      <c r="K72" s="12"/>
      <c r="L72" s="12"/>
      <c r="M72" s="12"/>
      <c r="P72" s="59"/>
    </row>
    <row r="73" spans="1:16" s="13" customFormat="1" ht="14.25" customHeight="1">
      <c r="A73" s="180" t="s">
        <v>23</v>
      </c>
      <c r="B73" s="182" t="s">
        <v>2</v>
      </c>
      <c r="C73" s="182" t="s">
        <v>121</v>
      </c>
      <c r="D73" s="177" t="s">
        <v>122</v>
      </c>
      <c r="E73" s="177" t="s">
        <v>123</v>
      </c>
      <c r="F73" s="177" t="s">
        <v>124</v>
      </c>
      <c r="G73" s="177" t="s">
        <v>58</v>
      </c>
      <c r="H73" s="177" t="s">
        <v>58</v>
      </c>
      <c r="I73" s="12"/>
      <c r="J73" s="12"/>
      <c r="K73" s="12"/>
      <c r="L73" s="12"/>
      <c r="M73" s="12"/>
      <c r="P73" s="19"/>
    </row>
    <row r="74" spans="1:16" s="13" customFormat="1" ht="30" customHeight="1">
      <c r="A74" s="181"/>
      <c r="B74" s="183"/>
      <c r="C74" s="183"/>
      <c r="D74" s="178"/>
      <c r="E74" s="178"/>
      <c r="F74" s="178"/>
      <c r="G74" s="178"/>
      <c r="H74" s="178"/>
      <c r="I74" s="12"/>
      <c r="J74" s="12"/>
      <c r="K74" s="12"/>
      <c r="L74" s="12"/>
      <c r="M74" s="12"/>
      <c r="P74" s="19"/>
    </row>
    <row r="75" spans="1:16" s="57" customFormat="1" ht="12">
      <c r="A75" s="210">
        <v>1</v>
      </c>
      <c r="B75" s="211"/>
      <c r="C75" s="77">
        <v>2</v>
      </c>
      <c r="D75" s="78">
        <v>3</v>
      </c>
      <c r="E75" s="78">
        <v>4</v>
      </c>
      <c r="F75" s="78">
        <v>5</v>
      </c>
      <c r="G75" s="78" t="s">
        <v>59</v>
      </c>
      <c r="H75" s="78" t="s">
        <v>60</v>
      </c>
      <c r="I75" s="56"/>
      <c r="J75" s="56"/>
      <c r="K75" s="56"/>
      <c r="L75" s="56"/>
      <c r="M75" s="56"/>
      <c r="P75" s="58"/>
    </row>
    <row r="76" spans="1:16" s="13" customFormat="1" ht="15.75" customHeight="1">
      <c r="A76" s="29">
        <v>922</v>
      </c>
      <c r="B76" s="30" t="s">
        <v>37</v>
      </c>
      <c r="C76" s="31">
        <f>SUM(C77:C77)</f>
        <v>0</v>
      </c>
      <c r="D76" s="31">
        <f>SUM(D77:D77)</f>
        <v>0</v>
      </c>
      <c r="E76" s="31">
        <f>SUM(E77:E77)</f>
        <v>0</v>
      </c>
      <c r="F76" s="31">
        <f>SUM(F77:F77)</f>
        <v>0</v>
      </c>
      <c r="G76" s="31"/>
      <c r="H76" s="87"/>
      <c r="I76" s="12"/>
      <c r="J76" s="12"/>
      <c r="K76" s="12"/>
      <c r="L76" s="12"/>
      <c r="M76" s="12"/>
      <c r="P76" s="19"/>
    </row>
    <row r="77" spans="1:16" s="13" customFormat="1" ht="14.25">
      <c r="A77" s="46">
        <v>92211</v>
      </c>
      <c r="B77" s="43" t="s">
        <v>38</v>
      </c>
      <c r="C77" s="84">
        <v>0</v>
      </c>
      <c r="D77" s="47">
        <v>0</v>
      </c>
      <c r="E77" s="47">
        <v>0</v>
      </c>
      <c r="F77" s="47">
        <v>0</v>
      </c>
      <c r="G77" s="44"/>
      <c r="H77" s="86"/>
      <c r="I77" s="12"/>
      <c r="J77" s="12"/>
      <c r="K77" s="12"/>
      <c r="L77" s="12"/>
      <c r="M77" s="12"/>
      <c r="P77" s="19"/>
    </row>
    <row r="78" spans="1:16" s="13" customFormat="1" ht="30.75" customHeight="1">
      <c r="A78" s="187" t="s">
        <v>43</v>
      </c>
      <c r="B78" s="188"/>
      <c r="C78" s="10">
        <f>SUM(C76)</f>
        <v>0</v>
      </c>
      <c r="D78" s="10">
        <f>SUM(D76)</f>
        <v>0</v>
      </c>
      <c r="E78" s="10">
        <f>SUM(E76)</f>
        <v>0</v>
      </c>
      <c r="F78" s="10">
        <f>SUM(F76)</f>
        <v>0</v>
      </c>
      <c r="G78" s="10"/>
      <c r="H78" s="81"/>
      <c r="I78" s="12"/>
      <c r="J78" s="12"/>
      <c r="K78" s="12"/>
      <c r="L78" s="12"/>
      <c r="M78" s="12"/>
      <c r="P78" s="19"/>
    </row>
    <row r="79" spans="1:16" s="13" customFormat="1" ht="14.25">
      <c r="A79" s="11"/>
      <c r="B79" s="11"/>
      <c r="C79" s="11"/>
      <c r="D79" s="12"/>
      <c r="E79" s="12"/>
      <c r="F79" s="12"/>
      <c r="G79" s="12"/>
      <c r="H79" s="12"/>
      <c r="I79" s="12"/>
      <c r="J79" s="12"/>
      <c r="K79" s="12"/>
      <c r="L79" s="12"/>
      <c r="M79" s="12"/>
      <c r="P79" s="19"/>
    </row>
    <row r="80" spans="1:8" s="60" customFormat="1" ht="14.25">
      <c r="A80" s="63" t="s">
        <v>45</v>
      </c>
      <c r="B80" s="64"/>
      <c r="C80" s="64"/>
      <c r="D80" s="65"/>
      <c r="E80" s="65"/>
      <c r="F80" s="65"/>
      <c r="G80" s="65"/>
      <c r="H80" s="12"/>
    </row>
    <row r="81" spans="1:8" ht="14.25" customHeight="1">
      <c r="A81" s="180" t="s">
        <v>23</v>
      </c>
      <c r="B81" s="182" t="s">
        <v>2</v>
      </c>
      <c r="C81" s="182" t="s">
        <v>121</v>
      </c>
      <c r="D81" s="177" t="s">
        <v>122</v>
      </c>
      <c r="E81" s="177" t="s">
        <v>123</v>
      </c>
      <c r="F81" s="177" t="s">
        <v>124</v>
      </c>
      <c r="G81" s="177" t="s">
        <v>58</v>
      </c>
      <c r="H81" s="177" t="s">
        <v>58</v>
      </c>
    </row>
    <row r="82" spans="1:8" ht="28.5" customHeight="1">
      <c r="A82" s="181"/>
      <c r="B82" s="183"/>
      <c r="C82" s="183"/>
      <c r="D82" s="178"/>
      <c r="E82" s="178"/>
      <c r="F82" s="178"/>
      <c r="G82" s="178"/>
      <c r="H82" s="178"/>
    </row>
    <row r="83" spans="1:8" s="53" customFormat="1" ht="12">
      <c r="A83" s="207">
        <v>1</v>
      </c>
      <c r="B83" s="208"/>
      <c r="C83" s="51">
        <v>2</v>
      </c>
      <c r="D83" s="52">
        <v>3</v>
      </c>
      <c r="E83" s="52">
        <v>4</v>
      </c>
      <c r="F83" s="52">
        <v>5</v>
      </c>
      <c r="G83" s="52" t="s">
        <v>59</v>
      </c>
      <c r="H83" s="52" t="s">
        <v>60</v>
      </c>
    </row>
    <row r="84" spans="1:16" ht="18.75" customHeight="1">
      <c r="A84" s="8">
        <v>922</v>
      </c>
      <c r="B84" s="9" t="s">
        <v>37</v>
      </c>
      <c r="C84" s="42"/>
      <c r="D84" s="42">
        <f>SUM(D85:D85)</f>
        <v>0</v>
      </c>
      <c r="E84" s="42">
        <f>SUM(E85:E85)</f>
        <v>0</v>
      </c>
      <c r="F84" s="42">
        <f>SUM(F85:F85)</f>
        <v>0</v>
      </c>
      <c r="G84" s="42"/>
      <c r="H84" s="45"/>
      <c r="I84" s="22"/>
      <c r="J84" s="22"/>
      <c r="K84" s="23"/>
      <c r="L84" s="24"/>
      <c r="N84" s="23"/>
      <c r="O84" s="23"/>
      <c r="P84" s="23"/>
    </row>
    <row r="85" spans="1:16" ht="18.75" customHeight="1">
      <c r="A85" s="46">
        <v>92211</v>
      </c>
      <c r="B85" s="43" t="s">
        <v>38</v>
      </c>
      <c r="C85" s="84">
        <v>0</v>
      </c>
      <c r="D85" s="47"/>
      <c r="E85" s="47"/>
      <c r="F85" s="47">
        <v>0</v>
      </c>
      <c r="G85" s="44"/>
      <c r="H85" s="83"/>
      <c r="I85" s="22"/>
      <c r="J85" s="22"/>
      <c r="K85" s="23"/>
      <c r="L85" s="24"/>
      <c r="N85" s="23"/>
      <c r="O85" s="23"/>
      <c r="P85" s="23"/>
    </row>
    <row r="86" spans="1:11" s="25" customFormat="1" ht="20.25" customHeight="1">
      <c r="A86" s="213" t="s">
        <v>26</v>
      </c>
      <c r="B86" s="214"/>
      <c r="C86" s="10">
        <f>SUM(C84)</f>
        <v>0</v>
      </c>
      <c r="D86" s="10">
        <f>SUM(D84)</f>
        <v>0</v>
      </c>
      <c r="E86" s="10">
        <f>SUM(E84)</f>
        <v>0</v>
      </c>
      <c r="F86" s="10">
        <f>SUM(F84)</f>
        <v>0</v>
      </c>
      <c r="G86" s="10"/>
      <c r="H86" s="10"/>
      <c r="I86" s="26"/>
      <c r="J86" s="26"/>
      <c r="K86" s="26"/>
    </row>
    <row r="87" spans="1:8" s="25" customFormat="1" ht="14.25">
      <c r="A87" s="11"/>
      <c r="B87" s="11"/>
      <c r="C87" s="11"/>
      <c r="D87" s="12"/>
      <c r="E87" s="12"/>
      <c r="F87" s="12"/>
      <c r="G87" s="12"/>
      <c r="H87" s="12"/>
    </row>
    <row r="88" spans="1:8" s="25" customFormat="1" ht="18">
      <c r="A88" s="184" t="s">
        <v>46</v>
      </c>
      <c r="B88" s="184"/>
      <c r="C88" s="1">
        <f>SUM(C12,C22,C30,C47)</f>
        <v>2217105</v>
      </c>
      <c r="D88" s="1">
        <f>SUM(D12,D22,D30,D47)</f>
        <v>2650097</v>
      </c>
      <c r="E88" s="1">
        <f>SUM(E12,E22,E30,E47)</f>
        <v>2688198</v>
      </c>
      <c r="F88" s="1">
        <f>SUM(F12,F22,F30,F47)</f>
        <v>2126619</v>
      </c>
      <c r="G88" s="2">
        <f>SUM(F88/C88*100)</f>
        <v>95.91873185979013</v>
      </c>
      <c r="H88" s="2">
        <f>SUM(F88/E88*100)</f>
        <v>79.10946291902606</v>
      </c>
    </row>
    <row r="89" spans="1:16" s="13" customFormat="1" ht="18">
      <c r="A89" s="184" t="s">
        <v>47</v>
      </c>
      <c r="B89" s="184"/>
      <c r="C89" s="2">
        <f>SUM(C12,C22,C70,C30,C78,C47,C86)</f>
        <v>2217105</v>
      </c>
      <c r="D89" s="2">
        <f>SUM(D12,D22,D70,D30,D78,D47,D86)</f>
        <v>2650097</v>
      </c>
      <c r="E89" s="2">
        <f>SUM(E12,E22,E70,E30,E78,E47,E86)</f>
        <v>2688198</v>
      </c>
      <c r="F89" s="2">
        <f>SUM(F12,F22,F70,F30,F78,F47,F86)</f>
        <v>2126619</v>
      </c>
      <c r="G89" s="2">
        <f>SUM(F89/C89*100)</f>
        <v>95.91873185979013</v>
      </c>
      <c r="H89" s="2">
        <f>SUM(F89/E89*100)</f>
        <v>79.10946291902606</v>
      </c>
      <c r="I89" s="12"/>
      <c r="J89" s="12"/>
      <c r="K89" s="12"/>
      <c r="L89" s="12"/>
      <c r="M89" s="12"/>
      <c r="P89" s="19"/>
    </row>
    <row r="90" spans="1:16" s="19" customFormat="1" ht="14.25" customHeight="1">
      <c r="A90" s="4"/>
      <c r="B90" s="4"/>
      <c r="C90" s="4"/>
      <c r="D90" s="14"/>
      <c r="E90" s="14"/>
      <c r="F90" s="14"/>
      <c r="G90" s="14"/>
      <c r="H90" s="4"/>
      <c r="I90" s="12"/>
      <c r="J90" s="12"/>
      <c r="K90" s="17"/>
      <c r="L90" s="17"/>
      <c r="M90" s="12"/>
      <c r="N90" s="27">
        <f>SUM(N92:N92)</f>
        <v>0</v>
      </c>
      <c r="O90" s="28">
        <f>SUM(O92:O92)</f>
        <v>0</v>
      </c>
      <c r="P90" s="19">
        <f>SUM(H90:J90)</f>
        <v>0</v>
      </c>
    </row>
    <row r="91" spans="1:15" s="19" customFormat="1" ht="14.25" customHeight="1">
      <c r="A91" s="4"/>
      <c r="B91" s="4"/>
      <c r="C91" s="4"/>
      <c r="D91" s="14"/>
      <c r="E91" s="14"/>
      <c r="F91" s="14"/>
      <c r="G91" s="14"/>
      <c r="H91" s="4"/>
      <c r="I91" s="12"/>
      <c r="J91" s="12"/>
      <c r="K91" s="17"/>
      <c r="L91" s="17"/>
      <c r="M91" s="12"/>
      <c r="N91" s="18"/>
      <c r="O91" s="18"/>
    </row>
    <row r="92" spans="1:16" ht="20.25">
      <c r="A92" s="212" t="s">
        <v>21</v>
      </c>
      <c r="B92" s="212"/>
      <c r="C92" s="212"/>
      <c r="D92" s="212"/>
      <c r="E92" s="212"/>
      <c r="F92" s="212"/>
      <c r="G92" s="212"/>
      <c r="H92" s="212"/>
      <c r="I92" s="20"/>
      <c r="J92" s="20"/>
      <c r="K92" s="21"/>
      <c r="L92" s="21"/>
      <c r="M92" s="20"/>
      <c r="N92" s="4">
        <v>0</v>
      </c>
      <c r="O92" s="4">
        <v>0</v>
      </c>
      <c r="P92" s="19"/>
    </row>
    <row r="93" spans="1:13" s="19" customFormat="1" ht="15.75" customHeight="1">
      <c r="A93" s="36"/>
      <c r="B93" s="37"/>
      <c r="C93" s="37"/>
      <c r="D93" s="37"/>
      <c r="E93" s="37"/>
      <c r="F93" s="37"/>
      <c r="G93" s="37"/>
      <c r="H93" s="26"/>
      <c r="I93" s="12"/>
      <c r="J93" s="12"/>
      <c r="K93" s="17"/>
      <c r="L93" s="17"/>
      <c r="M93" s="12"/>
    </row>
    <row r="94" spans="1:16" ht="19.5" customHeight="1">
      <c r="A94" s="209" t="s">
        <v>148</v>
      </c>
      <c r="B94" s="209"/>
      <c r="C94" s="209"/>
      <c r="D94" s="209"/>
      <c r="E94" s="50"/>
      <c r="F94" s="50"/>
      <c r="G94" s="50"/>
      <c r="H94" s="25"/>
      <c r="I94" s="20"/>
      <c r="J94" s="20"/>
      <c r="K94" s="21"/>
      <c r="L94" s="21"/>
      <c r="M94" s="20"/>
      <c r="N94" s="4">
        <v>0</v>
      </c>
      <c r="O94" s="4">
        <v>0</v>
      </c>
      <c r="P94" s="19"/>
    </row>
    <row r="95" spans="1:16" s="13" customFormat="1" ht="14.25">
      <c r="A95" s="13" t="s">
        <v>63</v>
      </c>
      <c r="B95" s="11"/>
      <c r="C95" s="11"/>
      <c r="D95" s="12"/>
      <c r="E95" s="12"/>
      <c r="F95" s="12"/>
      <c r="G95" s="12"/>
      <c r="H95" s="12"/>
      <c r="I95" s="12"/>
      <c r="J95" s="12"/>
      <c r="K95" s="12"/>
      <c r="L95" s="12"/>
      <c r="M95" s="12"/>
      <c r="P95" s="19"/>
    </row>
    <row r="96" spans="1:16" s="13" customFormat="1" ht="14.25" customHeight="1">
      <c r="A96" s="180" t="s">
        <v>61</v>
      </c>
      <c r="B96" s="182" t="s">
        <v>2</v>
      </c>
      <c r="C96" s="182" t="s">
        <v>121</v>
      </c>
      <c r="D96" s="177" t="s">
        <v>122</v>
      </c>
      <c r="E96" s="177" t="s">
        <v>123</v>
      </c>
      <c r="F96" s="177" t="s">
        <v>124</v>
      </c>
      <c r="G96" s="177" t="s">
        <v>58</v>
      </c>
      <c r="H96" s="177" t="s">
        <v>58</v>
      </c>
      <c r="I96" s="12"/>
      <c r="J96" s="12"/>
      <c r="K96" s="12"/>
      <c r="L96" s="12"/>
      <c r="M96" s="12"/>
      <c r="P96" s="19"/>
    </row>
    <row r="97" spans="1:16" s="13" customFormat="1" ht="30" customHeight="1">
      <c r="A97" s="181"/>
      <c r="B97" s="183"/>
      <c r="C97" s="183"/>
      <c r="D97" s="178"/>
      <c r="E97" s="178"/>
      <c r="F97" s="178"/>
      <c r="G97" s="178"/>
      <c r="H97" s="178"/>
      <c r="I97" s="12"/>
      <c r="J97" s="12"/>
      <c r="K97" s="12"/>
      <c r="L97" s="12"/>
      <c r="M97" s="12"/>
      <c r="P97" s="19"/>
    </row>
    <row r="98" spans="1:16" s="13" customFormat="1" ht="14.25">
      <c r="A98" s="185">
        <v>1</v>
      </c>
      <c r="B98" s="185"/>
      <c r="C98" s="51">
        <v>2</v>
      </c>
      <c r="D98" s="52">
        <v>3</v>
      </c>
      <c r="E98" s="52">
        <v>4</v>
      </c>
      <c r="F98" s="52">
        <v>5</v>
      </c>
      <c r="G98" s="52" t="s">
        <v>59</v>
      </c>
      <c r="H98" s="52" t="s">
        <v>60</v>
      </c>
      <c r="I98" s="12"/>
      <c r="J98" s="12"/>
      <c r="K98" s="12"/>
      <c r="L98" s="12"/>
      <c r="M98" s="12"/>
      <c r="P98" s="19"/>
    </row>
    <row r="99" spans="1:8" ht="14.25">
      <c r="A99" s="144">
        <v>31</v>
      </c>
      <c r="B99" s="135" t="s">
        <v>6</v>
      </c>
      <c r="C99" s="145">
        <f>SUM(C100+C104+C106)</f>
        <v>1926618</v>
      </c>
      <c r="D99" s="108">
        <f>SUM(D100+D104+D106)</f>
        <v>506200</v>
      </c>
      <c r="E99" s="108">
        <f>SUM(E100+E104+E106)</f>
        <v>506200</v>
      </c>
      <c r="F99" s="108">
        <f>SUM(F100+F104+F106)</f>
        <v>478810</v>
      </c>
      <c r="G99" s="146">
        <f>SUM(F99/C99*100)</f>
        <v>24.852357862326627</v>
      </c>
      <c r="H99" s="110">
        <f>SUM(F99/E99*100)</f>
        <v>94.58909521928092</v>
      </c>
    </row>
    <row r="100" spans="1:8" ht="14.25">
      <c r="A100" s="144">
        <v>311</v>
      </c>
      <c r="B100" s="135" t="s">
        <v>7</v>
      </c>
      <c r="C100" s="145">
        <f>SUM(C101+C104+C106)</f>
        <v>1644264</v>
      </c>
      <c r="D100" s="108">
        <v>204000</v>
      </c>
      <c r="E100" s="108">
        <f aca="true" t="shared" si="2" ref="E100:E149">SUM(D100)</f>
        <v>204000</v>
      </c>
      <c r="F100" s="108">
        <v>188098</v>
      </c>
      <c r="G100" s="146">
        <f aca="true" t="shared" si="3" ref="G100:G107">SUM(F100/C100*100)</f>
        <v>11.439647161283103</v>
      </c>
      <c r="H100" s="110">
        <f aca="true" t="shared" si="4" ref="H100:H150">SUM(F100/E100*100)</f>
        <v>92.20490196078431</v>
      </c>
    </row>
    <row r="101" spans="1:16" s="13" customFormat="1" ht="14.25">
      <c r="A101" s="147">
        <v>3111</v>
      </c>
      <c r="B101" s="125" t="s">
        <v>65</v>
      </c>
      <c r="C101" s="148">
        <v>1361910</v>
      </c>
      <c r="D101" s="149">
        <v>2095000</v>
      </c>
      <c r="E101" s="108">
        <f t="shared" si="2"/>
        <v>2095000</v>
      </c>
      <c r="F101" s="149">
        <v>1285427</v>
      </c>
      <c r="G101" s="146">
        <f t="shared" si="3"/>
        <v>94.38413698408851</v>
      </c>
      <c r="H101" s="110">
        <f t="shared" si="4"/>
        <v>61.35689737470167</v>
      </c>
      <c r="I101" s="12"/>
      <c r="J101" s="12"/>
      <c r="K101" s="12"/>
      <c r="L101" s="12"/>
      <c r="M101" s="12"/>
      <c r="P101" s="19"/>
    </row>
    <row r="102" spans="1:16" s="13" customFormat="1" ht="14.25">
      <c r="A102" s="147">
        <v>3113</v>
      </c>
      <c r="B102" s="125" t="s">
        <v>135</v>
      </c>
      <c r="C102" s="148">
        <v>0</v>
      </c>
      <c r="D102" s="149">
        <v>0</v>
      </c>
      <c r="E102" s="108">
        <f t="shared" si="2"/>
        <v>0</v>
      </c>
      <c r="F102" s="149">
        <v>0</v>
      </c>
      <c r="G102" s="146">
        <v>0</v>
      </c>
      <c r="H102" s="110">
        <v>0</v>
      </c>
      <c r="I102" s="12"/>
      <c r="J102" s="12"/>
      <c r="K102" s="12"/>
      <c r="L102" s="12"/>
      <c r="M102" s="12"/>
      <c r="P102" s="19"/>
    </row>
    <row r="103" spans="1:16" s="13" customFormat="1" ht="14.25">
      <c r="A103" s="147">
        <v>3114</v>
      </c>
      <c r="B103" s="125" t="s">
        <v>136</v>
      </c>
      <c r="C103" s="148">
        <v>0</v>
      </c>
      <c r="D103" s="149">
        <v>0</v>
      </c>
      <c r="E103" s="108">
        <f t="shared" si="2"/>
        <v>0</v>
      </c>
      <c r="F103" s="149">
        <v>0</v>
      </c>
      <c r="G103" s="146">
        <v>0</v>
      </c>
      <c r="H103" s="110">
        <v>0</v>
      </c>
      <c r="I103" s="12"/>
      <c r="J103" s="12"/>
      <c r="K103" s="12"/>
      <c r="L103" s="12"/>
      <c r="M103" s="12"/>
      <c r="P103" s="19"/>
    </row>
    <row r="104" spans="1:16" s="13" customFormat="1" ht="14.25">
      <c r="A104" s="144">
        <v>312</v>
      </c>
      <c r="B104" s="135" t="s">
        <v>8</v>
      </c>
      <c r="C104" s="133">
        <v>52862</v>
      </c>
      <c r="D104" s="149">
        <v>7200</v>
      </c>
      <c r="E104" s="108">
        <f t="shared" si="2"/>
        <v>7200</v>
      </c>
      <c r="F104" s="149">
        <v>75952</v>
      </c>
      <c r="G104" s="146">
        <f t="shared" si="3"/>
        <v>143.67976996708413</v>
      </c>
      <c r="H104" s="110">
        <f t="shared" si="4"/>
        <v>1054.888888888889</v>
      </c>
      <c r="I104" s="12"/>
      <c r="J104" s="12"/>
      <c r="K104" s="12"/>
      <c r="L104" s="12"/>
      <c r="M104" s="12"/>
      <c r="P104" s="19"/>
    </row>
    <row r="105" spans="1:16" s="13" customFormat="1" ht="14.25">
      <c r="A105" s="147" t="s">
        <v>75</v>
      </c>
      <c r="B105" s="138" t="s">
        <v>8</v>
      </c>
      <c r="C105" s="148">
        <v>52862</v>
      </c>
      <c r="D105" s="149">
        <v>7200</v>
      </c>
      <c r="E105" s="108">
        <f t="shared" si="2"/>
        <v>7200</v>
      </c>
      <c r="F105" s="149">
        <v>75952</v>
      </c>
      <c r="G105" s="146">
        <f t="shared" si="3"/>
        <v>143.67976996708413</v>
      </c>
      <c r="H105" s="110">
        <f t="shared" si="4"/>
        <v>1054.888888888889</v>
      </c>
      <c r="I105" s="12"/>
      <c r="J105" s="12"/>
      <c r="K105" s="12"/>
      <c r="L105" s="12"/>
      <c r="M105" s="12"/>
      <c r="P105" s="19"/>
    </row>
    <row r="106" spans="1:16" s="13" customFormat="1" ht="14.25">
      <c r="A106" s="144">
        <v>313</v>
      </c>
      <c r="B106" s="135" t="s">
        <v>9</v>
      </c>
      <c r="C106" s="133">
        <v>229492</v>
      </c>
      <c r="D106" s="149">
        <v>295000</v>
      </c>
      <c r="E106" s="108">
        <f t="shared" si="2"/>
        <v>295000</v>
      </c>
      <c r="F106" s="149">
        <v>214760</v>
      </c>
      <c r="G106" s="146">
        <f t="shared" si="3"/>
        <v>93.5806041169191</v>
      </c>
      <c r="H106" s="110">
        <f t="shared" si="4"/>
        <v>72.8</v>
      </c>
      <c r="I106" s="12"/>
      <c r="J106" s="12"/>
      <c r="K106" s="12"/>
      <c r="L106" s="12"/>
      <c r="M106" s="12"/>
      <c r="P106" s="19"/>
    </row>
    <row r="107" spans="1:16" s="13" customFormat="1" ht="14.25">
      <c r="A107" s="147">
        <v>3132</v>
      </c>
      <c r="B107" s="138" t="s">
        <v>66</v>
      </c>
      <c r="C107" s="148">
        <v>229492</v>
      </c>
      <c r="D107" s="149">
        <v>295000</v>
      </c>
      <c r="E107" s="108">
        <f t="shared" si="2"/>
        <v>295000</v>
      </c>
      <c r="F107" s="149">
        <v>214760</v>
      </c>
      <c r="G107" s="146">
        <f t="shared" si="3"/>
        <v>93.5806041169191</v>
      </c>
      <c r="H107" s="110">
        <f t="shared" si="4"/>
        <v>72.8</v>
      </c>
      <c r="I107" s="12"/>
      <c r="J107" s="12"/>
      <c r="K107" s="12"/>
      <c r="L107" s="12"/>
      <c r="M107" s="12"/>
      <c r="P107" s="19"/>
    </row>
    <row r="108" spans="1:16" s="13" customFormat="1" ht="14.25">
      <c r="A108" s="139">
        <v>32</v>
      </c>
      <c r="B108" s="129" t="s">
        <v>10</v>
      </c>
      <c r="C108" s="10">
        <f>SUM(C109+C114+C121+C130)</f>
        <v>412098</v>
      </c>
      <c r="D108" s="10">
        <f>SUM(D109+D114+D121+D130)</f>
        <v>240800</v>
      </c>
      <c r="E108" s="108">
        <f t="shared" si="2"/>
        <v>240800</v>
      </c>
      <c r="F108" s="10">
        <f>SUM(F109+F114+F121+F130)</f>
        <v>427126</v>
      </c>
      <c r="G108" s="10">
        <f>SUM(F108/C108*100)</f>
        <v>103.64670539531859</v>
      </c>
      <c r="H108" s="110">
        <f t="shared" si="4"/>
        <v>177.37790697674419</v>
      </c>
      <c r="I108" s="12"/>
      <c r="J108" s="12"/>
      <c r="K108" s="12"/>
      <c r="L108" s="12"/>
      <c r="M108" s="12"/>
      <c r="P108" s="19"/>
    </row>
    <row r="109" spans="1:16" s="13" customFormat="1" ht="14.25">
      <c r="A109" s="139">
        <v>321</v>
      </c>
      <c r="B109" s="129" t="s">
        <v>11</v>
      </c>
      <c r="C109" s="150">
        <f>SUM(C110:C113)</f>
        <v>179103</v>
      </c>
      <c r="D109" s="10">
        <f>SUM(D110:D113)</f>
        <v>23800</v>
      </c>
      <c r="E109" s="108">
        <f t="shared" si="2"/>
        <v>23800</v>
      </c>
      <c r="F109" s="10">
        <f>SUM(F110:F112)</f>
        <v>230666</v>
      </c>
      <c r="G109" s="10">
        <f aca="true" t="shared" si="5" ref="G109:G150">SUM(F109/C109*100)</f>
        <v>128.78957918069491</v>
      </c>
      <c r="H109" s="110">
        <f t="shared" si="4"/>
        <v>969.1848739495798</v>
      </c>
      <c r="I109" s="12"/>
      <c r="J109" s="12"/>
      <c r="K109" s="12"/>
      <c r="L109" s="12"/>
      <c r="M109" s="12"/>
      <c r="P109" s="19"/>
    </row>
    <row r="110" spans="1:16" s="13" customFormat="1" ht="14.25">
      <c r="A110" s="140" t="s">
        <v>67</v>
      </c>
      <c r="B110" s="125" t="s">
        <v>68</v>
      </c>
      <c r="C110" s="151">
        <v>9388</v>
      </c>
      <c r="D110" s="127">
        <v>20000</v>
      </c>
      <c r="E110" s="108">
        <v>14000</v>
      </c>
      <c r="F110" s="127">
        <v>9970</v>
      </c>
      <c r="G110" s="10">
        <f t="shared" si="5"/>
        <v>106.1994034938219</v>
      </c>
      <c r="H110" s="110">
        <f t="shared" si="4"/>
        <v>71.21428571428572</v>
      </c>
      <c r="I110" s="12"/>
      <c r="J110" s="12"/>
      <c r="K110" s="12"/>
      <c r="L110" s="12"/>
      <c r="M110" s="12"/>
      <c r="P110" s="19"/>
    </row>
    <row r="111" spans="1:16" s="13" customFormat="1" ht="27">
      <c r="A111" s="140">
        <v>3212</v>
      </c>
      <c r="B111" s="138" t="s">
        <v>12</v>
      </c>
      <c r="C111" s="151">
        <v>166425</v>
      </c>
      <c r="D111" s="127">
        <v>0</v>
      </c>
      <c r="E111" s="108">
        <f t="shared" si="2"/>
        <v>0</v>
      </c>
      <c r="F111" s="127">
        <v>216596</v>
      </c>
      <c r="G111" s="10">
        <f t="shared" si="5"/>
        <v>130.14631215262128</v>
      </c>
      <c r="H111" s="110">
        <v>0</v>
      </c>
      <c r="I111" s="12"/>
      <c r="J111" s="12"/>
      <c r="K111" s="12"/>
      <c r="L111" s="12"/>
      <c r="M111" s="12"/>
      <c r="P111" s="19"/>
    </row>
    <row r="112" spans="1:16" s="13" customFormat="1" ht="14.25">
      <c r="A112" s="140">
        <v>3213</v>
      </c>
      <c r="B112" s="125" t="s">
        <v>97</v>
      </c>
      <c r="C112" s="151">
        <v>3290</v>
      </c>
      <c r="D112" s="127">
        <v>3800</v>
      </c>
      <c r="E112" s="108">
        <v>7000</v>
      </c>
      <c r="F112" s="127">
        <v>4100</v>
      </c>
      <c r="G112" s="10">
        <f t="shared" si="5"/>
        <v>124.62006079027354</v>
      </c>
      <c r="H112" s="110">
        <f t="shared" si="4"/>
        <v>58.57142857142858</v>
      </c>
      <c r="I112" s="12"/>
      <c r="J112" s="12"/>
      <c r="K112" s="12"/>
      <c r="L112" s="12"/>
      <c r="M112" s="12"/>
      <c r="P112" s="19"/>
    </row>
    <row r="113" spans="1:16" s="13" customFormat="1" ht="14.25">
      <c r="A113" s="140">
        <v>3214</v>
      </c>
      <c r="B113" s="125" t="s">
        <v>98</v>
      </c>
      <c r="C113" s="151">
        <v>0</v>
      </c>
      <c r="D113" s="127">
        <v>0</v>
      </c>
      <c r="E113" s="108">
        <f t="shared" si="2"/>
        <v>0</v>
      </c>
      <c r="F113" s="127">
        <v>0</v>
      </c>
      <c r="G113" s="10">
        <v>0</v>
      </c>
      <c r="H113" s="110">
        <v>0</v>
      </c>
      <c r="I113" s="12"/>
      <c r="J113" s="12"/>
      <c r="K113" s="12"/>
      <c r="L113" s="12"/>
      <c r="M113" s="12"/>
      <c r="P113" s="19"/>
    </row>
    <row r="114" spans="1:16" s="13" customFormat="1" ht="14.25">
      <c r="A114" s="152">
        <v>322</v>
      </c>
      <c r="B114" s="132" t="s">
        <v>13</v>
      </c>
      <c r="C114" s="153">
        <f>SUM(C115:C120)</f>
        <v>122767</v>
      </c>
      <c r="D114" s="81">
        <f>SUM(D115:D120)</f>
        <v>99500</v>
      </c>
      <c r="E114" s="108">
        <f t="shared" si="2"/>
        <v>99500</v>
      </c>
      <c r="F114" s="81">
        <f>SUM(F115:F120)</f>
        <v>70453</v>
      </c>
      <c r="G114" s="10">
        <f t="shared" si="5"/>
        <v>57.38757157868156</v>
      </c>
      <c r="H114" s="110">
        <f t="shared" si="4"/>
        <v>70.80703517587939</v>
      </c>
      <c r="I114" s="12"/>
      <c r="J114" s="12"/>
      <c r="K114" s="12"/>
      <c r="L114" s="12"/>
      <c r="M114" s="12"/>
      <c r="P114" s="19"/>
    </row>
    <row r="115" spans="1:16" s="13" customFormat="1" ht="14.25">
      <c r="A115" s="140">
        <v>3221</v>
      </c>
      <c r="B115" s="125" t="s">
        <v>14</v>
      </c>
      <c r="C115" s="151">
        <v>28697</v>
      </c>
      <c r="D115" s="127">
        <v>20800</v>
      </c>
      <c r="E115" s="108">
        <v>19425</v>
      </c>
      <c r="F115" s="127">
        <v>8473</v>
      </c>
      <c r="G115" s="10">
        <f t="shared" si="5"/>
        <v>29.52573439732376</v>
      </c>
      <c r="H115" s="110">
        <f t="shared" si="4"/>
        <v>43.61904761904762</v>
      </c>
      <c r="I115" s="12"/>
      <c r="J115" s="12"/>
      <c r="K115" s="12"/>
      <c r="L115" s="12"/>
      <c r="M115" s="12"/>
      <c r="P115" s="19"/>
    </row>
    <row r="116" spans="1:16" s="13" customFormat="1" ht="14.25">
      <c r="A116" s="140">
        <v>3222</v>
      </c>
      <c r="B116" s="125" t="s">
        <v>118</v>
      </c>
      <c r="C116" s="151">
        <v>0</v>
      </c>
      <c r="D116" s="127">
        <v>0</v>
      </c>
      <c r="E116" s="108">
        <f t="shared" si="2"/>
        <v>0</v>
      </c>
      <c r="F116" s="127">
        <v>0</v>
      </c>
      <c r="G116" s="10">
        <v>0</v>
      </c>
      <c r="H116" s="110">
        <v>0</v>
      </c>
      <c r="I116" s="12"/>
      <c r="J116" s="12"/>
      <c r="K116" s="12"/>
      <c r="L116" s="12"/>
      <c r="M116" s="12"/>
      <c r="P116" s="19"/>
    </row>
    <row r="117" spans="1:16" s="13" customFormat="1" ht="14.25">
      <c r="A117" s="140">
        <v>3223</v>
      </c>
      <c r="B117" s="125" t="s">
        <v>72</v>
      </c>
      <c r="C117" s="151">
        <v>47286</v>
      </c>
      <c r="D117" s="127">
        <v>61200</v>
      </c>
      <c r="E117" s="108">
        <v>48923</v>
      </c>
      <c r="F117" s="127">
        <v>44826</v>
      </c>
      <c r="G117" s="10">
        <f t="shared" si="5"/>
        <v>94.79761451592438</v>
      </c>
      <c r="H117" s="110">
        <f t="shared" si="4"/>
        <v>91.62561576354679</v>
      </c>
      <c r="I117" s="12"/>
      <c r="J117" s="12"/>
      <c r="K117" s="12"/>
      <c r="L117" s="12"/>
      <c r="M117" s="12"/>
      <c r="P117" s="19"/>
    </row>
    <row r="118" spans="1:16" s="13" customFormat="1" ht="14.25">
      <c r="A118" s="140">
        <v>3224</v>
      </c>
      <c r="B118" s="125" t="s">
        <v>114</v>
      </c>
      <c r="C118" s="151">
        <v>29081</v>
      </c>
      <c r="D118" s="127">
        <v>2000</v>
      </c>
      <c r="E118" s="108">
        <v>6566</v>
      </c>
      <c r="F118" s="127">
        <v>9859</v>
      </c>
      <c r="G118" s="10">
        <f t="shared" si="5"/>
        <v>33.9018603211719</v>
      </c>
      <c r="H118" s="110">
        <f t="shared" si="4"/>
        <v>150.15229972586047</v>
      </c>
      <c r="I118" s="12"/>
      <c r="J118" s="12"/>
      <c r="K118" s="12"/>
      <c r="L118" s="12"/>
      <c r="M118" s="12"/>
      <c r="P118" s="19"/>
    </row>
    <row r="119" spans="1:16" s="13" customFormat="1" ht="14.25">
      <c r="A119" s="140">
        <v>3225</v>
      </c>
      <c r="B119" s="125" t="s">
        <v>115</v>
      </c>
      <c r="C119" s="151">
        <v>17703</v>
      </c>
      <c r="D119" s="127">
        <v>14500</v>
      </c>
      <c r="E119" s="108">
        <v>14239</v>
      </c>
      <c r="F119" s="127">
        <v>6906</v>
      </c>
      <c r="G119" s="10">
        <f t="shared" si="5"/>
        <v>39.0103372309778</v>
      </c>
      <c r="H119" s="110">
        <f t="shared" si="4"/>
        <v>48.50059695203315</v>
      </c>
      <c r="I119" s="12"/>
      <c r="J119" s="12"/>
      <c r="K119" s="12"/>
      <c r="L119" s="12"/>
      <c r="M119" s="12"/>
      <c r="P119" s="19"/>
    </row>
    <row r="120" spans="1:16" s="13" customFormat="1" ht="14.25">
      <c r="A120" s="140">
        <v>3227</v>
      </c>
      <c r="B120" s="125" t="s">
        <v>101</v>
      </c>
      <c r="C120" s="151">
        <v>0</v>
      </c>
      <c r="D120" s="127">
        <v>1000</v>
      </c>
      <c r="E120" s="108">
        <f t="shared" si="2"/>
        <v>1000</v>
      </c>
      <c r="F120" s="127">
        <v>389</v>
      </c>
      <c r="G120" s="10">
        <v>0</v>
      </c>
      <c r="H120" s="110">
        <f t="shared" si="4"/>
        <v>38.9</v>
      </c>
      <c r="I120" s="12"/>
      <c r="J120" s="12"/>
      <c r="K120" s="12"/>
      <c r="L120" s="12"/>
      <c r="M120" s="12"/>
      <c r="P120" s="19"/>
    </row>
    <row r="121" spans="1:16" s="80" customFormat="1" ht="14.25">
      <c r="A121" s="152">
        <v>323</v>
      </c>
      <c r="B121" s="132" t="s">
        <v>15</v>
      </c>
      <c r="C121" s="153">
        <f>SUM(C122:C129)</f>
        <v>86038</v>
      </c>
      <c r="D121" s="81">
        <f>SUM(D122:D129)</f>
        <v>101700</v>
      </c>
      <c r="E121" s="108">
        <f t="shared" si="2"/>
        <v>101700</v>
      </c>
      <c r="F121" s="81">
        <f>SUM(F122:F129)</f>
        <v>87296</v>
      </c>
      <c r="G121" s="10">
        <f t="shared" si="5"/>
        <v>101.46214463376648</v>
      </c>
      <c r="H121" s="110">
        <f t="shared" si="4"/>
        <v>85.83677482792527</v>
      </c>
      <c r="I121" s="90"/>
      <c r="J121" s="90"/>
      <c r="K121" s="90"/>
      <c r="L121" s="90"/>
      <c r="M121" s="90"/>
      <c r="P121" s="98"/>
    </row>
    <row r="122" spans="1:16" s="13" customFormat="1" ht="14.25">
      <c r="A122" s="140">
        <v>3231</v>
      </c>
      <c r="B122" s="125" t="s">
        <v>116</v>
      </c>
      <c r="C122" s="151">
        <v>13297</v>
      </c>
      <c r="D122" s="127">
        <v>16500</v>
      </c>
      <c r="E122" s="108">
        <f t="shared" si="2"/>
        <v>16500</v>
      </c>
      <c r="F122" s="127">
        <v>11386</v>
      </c>
      <c r="G122" s="10">
        <f t="shared" si="5"/>
        <v>85.62833721892156</v>
      </c>
      <c r="H122" s="110">
        <f t="shared" si="4"/>
        <v>69.0060606060606</v>
      </c>
      <c r="I122" s="12"/>
      <c r="J122" s="12"/>
      <c r="K122" s="12"/>
      <c r="L122" s="12"/>
      <c r="M122" s="12"/>
      <c r="P122" s="19"/>
    </row>
    <row r="123" spans="1:16" s="13" customFormat="1" ht="14.25">
      <c r="A123" s="140">
        <v>3233</v>
      </c>
      <c r="B123" s="138" t="s">
        <v>137</v>
      </c>
      <c r="C123" s="151">
        <v>2858</v>
      </c>
      <c r="D123" s="127">
        <v>4200</v>
      </c>
      <c r="E123" s="108">
        <f t="shared" si="2"/>
        <v>4200</v>
      </c>
      <c r="F123" s="127">
        <v>2857</v>
      </c>
      <c r="G123" s="10">
        <f t="shared" si="5"/>
        <v>99.96501049685095</v>
      </c>
      <c r="H123" s="110">
        <f t="shared" si="4"/>
        <v>68.02380952380952</v>
      </c>
      <c r="I123" s="12"/>
      <c r="J123" s="12"/>
      <c r="K123" s="12"/>
      <c r="L123" s="12"/>
      <c r="M123" s="12"/>
      <c r="P123" s="19"/>
    </row>
    <row r="124" spans="1:16" s="13" customFormat="1" ht="14.25">
      <c r="A124" s="140">
        <v>3232</v>
      </c>
      <c r="B124" s="125" t="s">
        <v>79</v>
      </c>
      <c r="C124" s="151">
        <v>21979</v>
      </c>
      <c r="D124" s="127">
        <v>35000</v>
      </c>
      <c r="E124" s="108">
        <v>32000</v>
      </c>
      <c r="F124" s="127">
        <v>29302</v>
      </c>
      <c r="G124" s="10">
        <f t="shared" si="5"/>
        <v>133.3181673415533</v>
      </c>
      <c r="H124" s="110">
        <f t="shared" si="4"/>
        <v>91.56875</v>
      </c>
      <c r="I124" s="12"/>
      <c r="J124" s="12"/>
      <c r="K124" s="12"/>
      <c r="L124" s="12"/>
      <c r="M124" s="12"/>
      <c r="P124" s="19"/>
    </row>
    <row r="125" spans="1:16" s="13" customFormat="1" ht="14.25">
      <c r="A125" s="140">
        <v>3234</v>
      </c>
      <c r="B125" s="125" t="s">
        <v>81</v>
      </c>
      <c r="C125" s="151">
        <v>18377</v>
      </c>
      <c r="D125" s="127">
        <v>17000</v>
      </c>
      <c r="E125" s="108">
        <f t="shared" si="2"/>
        <v>17000</v>
      </c>
      <c r="F125" s="127">
        <v>13252</v>
      </c>
      <c r="G125" s="10">
        <f t="shared" si="5"/>
        <v>72.11187897915873</v>
      </c>
      <c r="H125" s="110">
        <f t="shared" si="4"/>
        <v>77.95294117647059</v>
      </c>
      <c r="I125" s="12"/>
      <c r="J125" s="12"/>
      <c r="K125" s="12"/>
      <c r="L125" s="12"/>
      <c r="M125" s="12"/>
      <c r="P125" s="19"/>
    </row>
    <row r="126" spans="1:16" s="13" customFormat="1" ht="14.25">
      <c r="A126" s="140">
        <v>3235</v>
      </c>
      <c r="B126" s="125" t="s">
        <v>117</v>
      </c>
      <c r="C126" s="151">
        <v>0</v>
      </c>
      <c r="D126" s="127">
        <v>0</v>
      </c>
      <c r="E126" s="108">
        <f t="shared" si="2"/>
        <v>0</v>
      </c>
      <c r="F126" s="127">
        <v>0</v>
      </c>
      <c r="G126" s="10">
        <v>0</v>
      </c>
      <c r="H126" s="110">
        <v>0</v>
      </c>
      <c r="I126" s="12"/>
      <c r="J126" s="12"/>
      <c r="K126" s="12"/>
      <c r="L126" s="12"/>
      <c r="M126" s="12"/>
      <c r="P126" s="19"/>
    </row>
    <row r="127" spans="1:16" s="13" customFormat="1" ht="14.25">
      <c r="A127" s="140">
        <v>3236</v>
      </c>
      <c r="B127" s="125" t="s">
        <v>102</v>
      </c>
      <c r="C127" s="151">
        <v>8500</v>
      </c>
      <c r="D127" s="127">
        <v>6000</v>
      </c>
      <c r="E127" s="108">
        <v>3600</v>
      </c>
      <c r="F127" s="127">
        <v>3600</v>
      </c>
      <c r="G127" s="10">
        <v>0</v>
      </c>
      <c r="H127" s="110">
        <f t="shared" si="4"/>
        <v>100</v>
      </c>
      <c r="I127" s="12"/>
      <c r="J127" s="12"/>
      <c r="K127" s="12"/>
      <c r="L127" s="12"/>
      <c r="M127" s="12"/>
      <c r="P127" s="19"/>
    </row>
    <row r="128" spans="1:16" s="13" customFormat="1" ht="14.25">
      <c r="A128" s="140">
        <v>3237</v>
      </c>
      <c r="B128" s="125" t="s">
        <v>103</v>
      </c>
      <c r="C128" s="151">
        <v>8547</v>
      </c>
      <c r="D128" s="127">
        <v>10000</v>
      </c>
      <c r="E128" s="108">
        <f t="shared" si="2"/>
        <v>10000</v>
      </c>
      <c r="F128" s="127">
        <v>9747</v>
      </c>
      <c r="G128" s="10">
        <f t="shared" si="5"/>
        <v>114.04001404001404</v>
      </c>
      <c r="H128" s="110">
        <f t="shared" si="4"/>
        <v>97.47</v>
      </c>
      <c r="I128" s="12"/>
      <c r="J128" s="12"/>
      <c r="K128" s="12"/>
      <c r="L128" s="12"/>
      <c r="M128" s="12"/>
      <c r="P128" s="19"/>
    </row>
    <row r="129" spans="1:16" s="13" customFormat="1" ht="14.25">
      <c r="A129" s="140">
        <v>3238</v>
      </c>
      <c r="B129" s="125" t="s">
        <v>83</v>
      </c>
      <c r="C129" s="151">
        <v>12480</v>
      </c>
      <c r="D129" s="127">
        <v>13000</v>
      </c>
      <c r="E129" s="108">
        <v>18000</v>
      </c>
      <c r="F129" s="127">
        <v>17152</v>
      </c>
      <c r="G129" s="10">
        <f t="shared" si="5"/>
        <v>137.43589743589743</v>
      </c>
      <c r="H129" s="110">
        <f t="shared" si="4"/>
        <v>95.28888888888889</v>
      </c>
      <c r="I129" s="12"/>
      <c r="J129" s="12"/>
      <c r="K129" s="12"/>
      <c r="L129" s="12"/>
      <c r="M129" s="12"/>
      <c r="P129" s="19"/>
    </row>
    <row r="130" spans="1:16" s="80" customFormat="1" ht="14.25">
      <c r="A130" s="152">
        <v>329</v>
      </c>
      <c r="B130" s="132" t="s">
        <v>16</v>
      </c>
      <c r="C130" s="153">
        <v>24190</v>
      </c>
      <c r="D130" s="81">
        <f>SUM(D131:D134)</f>
        <v>15800</v>
      </c>
      <c r="E130" s="108">
        <f t="shared" si="2"/>
        <v>15800</v>
      </c>
      <c r="F130" s="81">
        <v>38711</v>
      </c>
      <c r="G130" s="10">
        <f t="shared" si="5"/>
        <v>160.02893757751139</v>
      </c>
      <c r="H130" s="110">
        <f t="shared" si="4"/>
        <v>245.00632911392404</v>
      </c>
      <c r="I130" s="90"/>
      <c r="J130" s="90"/>
      <c r="K130" s="90"/>
      <c r="L130" s="90"/>
      <c r="M130" s="90"/>
      <c r="P130" s="98"/>
    </row>
    <row r="131" spans="1:16" s="13" customFormat="1" ht="14.25">
      <c r="A131" s="140">
        <v>3292</v>
      </c>
      <c r="B131" s="125" t="s">
        <v>144</v>
      </c>
      <c r="C131" s="151">
        <v>3002</v>
      </c>
      <c r="D131" s="127">
        <v>5000</v>
      </c>
      <c r="E131" s="108">
        <f t="shared" si="2"/>
        <v>5000</v>
      </c>
      <c r="F131" s="127">
        <v>971</v>
      </c>
      <c r="G131" s="10">
        <v>0</v>
      </c>
      <c r="H131" s="110">
        <f t="shared" si="4"/>
        <v>19.42</v>
      </c>
      <c r="I131" s="12"/>
      <c r="J131" s="12"/>
      <c r="K131" s="12"/>
      <c r="L131" s="12"/>
      <c r="M131" s="12"/>
      <c r="P131" s="19"/>
    </row>
    <row r="132" spans="1:16" s="13" customFormat="1" ht="14.25">
      <c r="A132" s="140">
        <v>3294</v>
      </c>
      <c r="B132" s="125" t="s">
        <v>104</v>
      </c>
      <c r="C132" s="151">
        <v>1648</v>
      </c>
      <c r="D132" s="127">
        <v>3000</v>
      </c>
      <c r="E132" s="108">
        <v>5000</v>
      </c>
      <c r="F132" s="127">
        <v>2498</v>
      </c>
      <c r="G132" s="10">
        <v>0</v>
      </c>
      <c r="H132" s="110">
        <v>0</v>
      </c>
      <c r="I132" s="12"/>
      <c r="J132" s="12"/>
      <c r="K132" s="12"/>
      <c r="L132" s="12"/>
      <c r="M132" s="12"/>
      <c r="P132" s="19"/>
    </row>
    <row r="133" spans="1:16" s="13" customFormat="1" ht="14.25">
      <c r="A133" s="140">
        <v>3295</v>
      </c>
      <c r="B133" s="125" t="s">
        <v>85</v>
      </c>
      <c r="C133" s="151">
        <v>0</v>
      </c>
      <c r="D133" s="127">
        <v>3300</v>
      </c>
      <c r="E133" s="108">
        <v>6300</v>
      </c>
      <c r="F133" s="127">
        <v>0</v>
      </c>
      <c r="G133" s="10">
        <v>0</v>
      </c>
      <c r="H133" s="110">
        <v>0</v>
      </c>
      <c r="I133" s="12"/>
      <c r="J133" s="12"/>
      <c r="K133" s="12"/>
      <c r="L133" s="12"/>
      <c r="M133" s="12"/>
      <c r="P133" s="19"/>
    </row>
    <row r="134" spans="1:16" s="13" customFormat="1" ht="14.25">
      <c r="A134" s="140">
        <v>3299</v>
      </c>
      <c r="B134" s="125" t="s">
        <v>16</v>
      </c>
      <c r="C134" s="151">
        <v>4523</v>
      </c>
      <c r="D134" s="127">
        <v>4500</v>
      </c>
      <c r="E134" s="108">
        <v>5300</v>
      </c>
      <c r="F134" s="127">
        <v>15645</v>
      </c>
      <c r="G134" s="10">
        <f t="shared" si="5"/>
        <v>345.898739774486</v>
      </c>
      <c r="H134" s="110">
        <f t="shared" si="4"/>
        <v>295.188679245283</v>
      </c>
      <c r="I134" s="12"/>
      <c r="J134" s="12"/>
      <c r="K134" s="12"/>
      <c r="L134" s="12"/>
      <c r="M134" s="12"/>
      <c r="P134" s="19"/>
    </row>
    <row r="135" spans="1:16" s="80" customFormat="1" ht="14.25">
      <c r="A135" s="152">
        <v>34</v>
      </c>
      <c r="B135" s="132" t="s">
        <v>17</v>
      </c>
      <c r="C135" s="153">
        <v>2227</v>
      </c>
      <c r="D135" s="81">
        <v>3800</v>
      </c>
      <c r="E135" s="108">
        <v>5800</v>
      </c>
      <c r="F135" s="81">
        <v>3754</v>
      </c>
      <c r="G135" s="10">
        <f t="shared" si="5"/>
        <v>168.5675797036372</v>
      </c>
      <c r="H135" s="110">
        <f t="shared" si="4"/>
        <v>64.72413793103449</v>
      </c>
      <c r="I135" s="90"/>
      <c r="J135" s="90"/>
      <c r="K135" s="90"/>
      <c r="L135" s="90"/>
      <c r="M135" s="90"/>
      <c r="P135" s="98"/>
    </row>
    <row r="136" spans="1:16" s="80" customFormat="1" ht="14.25">
      <c r="A136" s="152">
        <v>343</v>
      </c>
      <c r="B136" s="132" t="s">
        <v>18</v>
      </c>
      <c r="C136" s="153">
        <v>2227</v>
      </c>
      <c r="D136" s="81">
        <v>3800</v>
      </c>
      <c r="E136" s="108">
        <v>5800</v>
      </c>
      <c r="F136" s="81">
        <v>3754</v>
      </c>
      <c r="G136" s="10">
        <f t="shared" si="5"/>
        <v>168.5675797036372</v>
      </c>
      <c r="H136" s="110">
        <f t="shared" si="4"/>
        <v>64.72413793103449</v>
      </c>
      <c r="I136" s="90"/>
      <c r="J136" s="90"/>
      <c r="K136" s="90"/>
      <c r="L136" s="90"/>
      <c r="M136" s="90"/>
      <c r="P136" s="98"/>
    </row>
    <row r="137" spans="1:16" s="13" customFormat="1" ht="14.25">
      <c r="A137" s="140">
        <v>3431</v>
      </c>
      <c r="B137" s="125" t="s">
        <v>88</v>
      </c>
      <c r="C137" s="151">
        <v>2007</v>
      </c>
      <c r="D137" s="127">
        <v>3800</v>
      </c>
      <c r="E137" s="108">
        <v>5800</v>
      </c>
      <c r="F137" s="127">
        <v>161</v>
      </c>
      <c r="G137" s="10">
        <f t="shared" si="5"/>
        <v>8.02192326856004</v>
      </c>
      <c r="H137" s="110">
        <f t="shared" si="4"/>
        <v>2.775862068965517</v>
      </c>
      <c r="I137" s="12"/>
      <c r="J137" s="12"/>
      <c r="K137" s="12"/>
      <c r="L137" s="12"/>
      <c r="M137" s="12"/>
      <c r="P137" s="19"/>
    </row>
    <row r="138" spans="1:16" s="13" customFormat="1" ht="14.25">
      <c r="A138" s="140">
        <v>3433</v>
      </c>
      <c r="B138" s="125" t="s">
        <v>106</v>
      </c>
      <c r="C138" s="151">
        <v>0</v>
      </c>
      <c r="D138" s="127">
        <v>0</v>
      </c>
      <c r="E138" s="108">
        <f t="shared" si="2"/>
        <v>0</v>
      </c>
      <c r="F138" s="127">
        <v>0</v>
      </c>
      <c r="G138" s="10">
        <v>0</v>
      </c>
      <c r="H138" s="110">
        <v>0</v>
      </c>
      <c r="I138" s="12"/>
      <c r="J138" s="12"/>
      <c r="K138" s="12"/>
      <c r="L138" s="12"/>
      <c r="M138" s="12"/>
      <c r="P138" s="19"/>
    </row>
    <row r="139" spans="1:16" s="13" customFormat="1" ht="14.25">
      <c r="A139" s="144">
        <v>37</v>
      </c>
      <c r="B139" s="135" t="s">
        <v>107</v>
      </c>
      <c r="C139" s="151">
        <v>95053</v>
      </c>
      <c r="D139" s="127">
        <v>98740</v>
      </c>
      <c r="E139" s="108">
        <v>97953</v>
      </c>
      <c r="F139" s="127">
        <v>91493</v>
      </c>
      <c r="G139" s="10">
        <f t="shared" si="5"/>
        <v>96.25472105036138</v>
      </c>
      <c r="H139" s="110">
        <f t="shared" si="4"/>
        <v>93.40500035731422</v>
      </c>
      <c r="I139" s="12"/>
      <c r="J139" s="12"/>
      <c r="K139" s="12"/>
      <c r="L139" s="12"/>
      <c r="M139" s="12"/>
      <c r="P139" s="19"/>
    </row>
    <row r="140" spans="1:16" s="13" customFormat="1" ht="28.5">
      <c r="A140" s="144">
        <v>372</v>
      </c>
      <c r="B140" s="135" t="s">
        <v>108</v>
      </c>
      <c r="C140" s="151">
        <v>95053</v>
      </c>
      <c r="D140" s="127">
        <v>98740</v>
      </c>
      <c r="E140" s="108">
        <v>97953</v>
      </c>
      <c r="F140" s="127">
        <v>91493</v>
      </c>
      <c r="G140" s="10">
        <f t="shared" si="5"/>
        <v>96.25472105036138</v>
      </c>
      <c r="H140" s="110">
        <f t="shared" si="4"/>
        <v>93.40500035731422</v>
      </c>
      <c r="I140" s="12"/>
      <c r="J140" s="12"/>
      <c r="K140" s="12"/>
      <c r="L140" s="12"/>
      <c r="M140" s="12"/>
      <c r="P140" s="19"/>
    </row>
    <row r="141" spans="1:16" s="13" customFormat="1" ht="14.25">
      <c r="A141" s="147">
        <v>3722</v>
      </c>
      <c r="B141" s="138" t="s">
        <v>109</v>
      </c>
      <c r="C141" s="151">
        <v>95053</v>
      </c>
      <c r="D141" s="127">
        <v>98740</v>
      </c>
      <c r="E141" s="108">
        <v>97953</v>
      </c>
      <c r="F141" s="127">
        <v>91493</v>
      </c>
      <c r="G141" s="10">
        <f t="shared" si="5"/>
        <v>96.25472105036138</v>
      </c>
      <c r="H141" s="110">
        <f t="shared" si="4"/>
        <v>93.40500035731422</v>
      </c>
      <c r="I141" s="12"/>
      <c r="J141" s="12"/>
      <c r="K141" s="12"/>
      <c r="L141" s="12"/>
      <c r="M141" s="12"/>
      <c r="P141" s="19"/>
    </row>
    <row r="142" spans="1:16" s="80" customFormat="1" ht="14.25">
      <c r="A142" s="144">
        <v>4</v>
      </c>
      <c r="B142" s="135" t="s">
        <v>112</v>
      </c>
      <c r="C142" s="153">
        <v>36394</v>
      </c>
      <c r="D142" s="81">
        <v>0</v>
      </c>
      <c r="E142" s="108">
        <v>10000</v>
      </c>
      <c r="F142" s="81">
        <v>12708</v>
      </c>
      <c r="G142" s="10">
        <f t="shared" si="5"/>
        <v>34.91784360059351</v>
      </c>
      <c r="H142" s="110">
        <f t="shared" si="4"/>
        <v>127.08</v>
      </c>
      <c r="I142" s="90"/>
      <c r="J142" s="90"/>
      <c r="K142" s="90"/>
      <c r="L142" s="90"/>
      <c r="M142" s="90"/>
      <c r="P142" s="98"/>
    </row>
    <row r="143" spans="1:16" s="13" customFormat="1" ht="28.5">
      <c r="A143" s="144">
        <v>42</v>
      </c>
      <c r="B143" s="135" t="s">
        <v>20</v>
      </c>
      <c r="C143" s="153">
        <v>30394</v>
      </c>
      <c r="D143" s="127">
        <v>0</v>
      </c>
      <c r="E143" s="108">
        <v>10000</v>
      </c>
      <c r="F143" s="127">
        <v>12708</v>
      </c>
      <c r="G143" s="10">
        <f t="shared" si="5"/>
        <v>41.81088372705139</v>
      </c>
      <c r="H143" s="110">
        <f t="shared" si="4"/>
        <v>127.08</v>
      </c>
      <c r="I143" s="12"/>
      <c r="J143" s="12"/>
      <c r="K143" s="12"/>
      <c r="L143" s="12"/>
      <c r="M143" s="12"/>
      <c r="P143" s="19"/>
    </row>
    <row r="144" spans="1:16" s="13" customFormat="1" ht="14.25">
      <c r="A144" s="144">
        <v>422</v>
      </c>
      <c r="B144" s="135" t="s">
        <v>19</v>
      </c>
      <c r="C144" s="153">
        <v>23081</v>
      </c>
      <c r="D144" s="127">
        <v>0</v>
      </c>
      <c r="E144" s="108">
        <v>10000</v>
      </c>
      <c r="F144" s="127">
        <v>11731</v>
      </c>
      <c r="G144" s="10">
        <f t="shared" si="5"/>
        <v>50.82535418742688</v>
      </c>
      <c r="H144" s="110">
        <f t="shared" si="4"/>
        <v>117.31</v>
      </c>
      <c r="I144" s="12"/>
      <c r="J144" s="12"/>
      <c r="K144" s="12"/>
      <c r="L144" s="12"/>
      <c r="M144" s="12"/>
      <c r="P144" s="19"/>
    </row>
    <row r="145" spans="1:16" s="13" customFormat="1" ht="14.25">
      <c r="A145" s="147" t="s">
        <v>89</v>
      </c>
      <c r="B145" s="138" t="s">
        <v>90</v>
      </c>
      <c r="C145" s="151">
        <v>23081</v>
      </c>
      <c r="D145" s="127">
        <v>0</v>
      </c>
      <c r="E145" s="108">
        <v>10000</v>
      </c>
      <c r="F145" s="127">
        <v>4096</v>
      </c>
      <c r="G145" s="10">
        <f t="shared" si="5"/>
        <v>17.746198171656342</v>
      </c>
      <c r="H145" s="110">
        <f t="shared" si="4"/>
        <v>40.96</v>
      </c>
      <c r="I145" s="12"/>
      <c r="J145" s="12"/>
      <c r="K145" s="12"/>
      <c r="L145" s="12"/>
      <c r="M145" s="12"/>
      <c r="P145" s="19"/>
    </row>
    <row r="146" spans="1:16" s="13" customFormat="1" ht="14.25">
      <c r="A146" s="147">
        <v>42411</v>
      </c>
      <c r="B146" s="138" t="s">
        <v>105</v>
      </c>
      <c r="C146" s="151">
        <v>7313</v>
      </c>
      <c r="D146" s="127">
        <v>2040</v>
      </c>
      <c r="E146" s="108">
        <f t="shared" si="2"/>
        <v>2040</v>
      </c>
      <c r="F146" s="127">
        <v>976</v>
      </c>
      <c r="G146" s="10">
        <v>0</v>
      </c>
      <c r="H146" s="110">
        <v>0</v>
      </c>
      <c r="I146" s="12"/>
      <c r="J146" s="12"/>
      <c r="K146" s="12"/>
      <c r="L146" s="12"/>
      <c r="M146" s="12"/>
      <c r="P146" s="19"/>
    </row>
    <row r="147" spans="1:16" s="13" customFormat="1" ht="28.5">
      <c r="A147" s="144">
        <v>45</v>
      </c>
      <c r="B147" s="135" t="s">
        <v>138</v>
      </c>
      <c r="C147" s="151">
        <v>6000</v>
      </c>
      <c r="D147" s="81">
        <v>0</v>
      </c>
      <c r="E147" s="108">
        <f t="shared" si="2"/>
        <v>0</v>
      </c>
      <c r="F147" s="81">
        <v>0</v>
      </c>
      <c r="G147" s="10">
        <f t="shared" si="5"/>
        <v>0</v>
      </c>
      <c r="H147" s="110">
        <v>0</v>
      </c>
      <c r="I147" s="12"/>
      <c r="J147" s="12"/>
      <c r="K147" s="12"/>
      <c r="L147" s="12"/>
      <c r="M147" s="12"/>
      <c r="P147" s="19"/>
    </row>
    <row r="148" spans="1:16" s="13" customFormat="1" ht="14.25">
      <c r="A148" s="144">
        <v>451</v>
      </c>
      <c r="B148" s="135" t="s">
        <v>139</v>
      </c>
      <c r="C148" s="151">
        <v>6000</v>
      </c>
      <c r="D148" s="127">
        <v>0</v>
      </c>
      <c r="E148" s="108">
        <f t="shared" si="2"/>
        <v>0</v>
      </c>
      <c r="F148" s="127">
        <v>0</v>
      </c>
      <c r="G148" s="10">
        <f t="shared" si="5"/>
        <v>0</v>
      </c>
      <c r="H148" s="110">
        <v>0</v>
      </c>
      <c r="I148" s="12"/>
      <c r="J148" s="12"/>
      <c r="K148" s="12"/>
      <c r="L148" s="12"/>
      <c r="M148" s="12"/>
      <c r="P148" s="19"/>
    </row>
    <row r="149" spans="1:16" s="13" customFormat="1" ht="14.25">
      <c r="A149" s="144">
        <v>4511</v>
      </c>
      <c r="B149" s="135" t="s">
        <v>139</v>
      </c>
      <c r="C149" s="151">
        <v>6000</v>
      </c>
      <c r="D149" s="127">
        <v>0</v>
      </c>
      <c r="E149" s="108">
        <f t="shared" si="2"/>
        <v>0</v>
      </c>
      <c r="F149" s="127">
        <v>0</v>
      </c>
      <c r="G149" s="10">
        <f t="shared" si="5"/>
        <v>0</v>
      </c>
      <c r="H149" s="110">
        <v>0</v>
      </c>
      <c r="I149" s="12"/>
      <c r="J149" s="12"/>
      <c r="K149" s="12"/>
      <c r="L149" s="12"/>
      <c r="M149" s="12"/>
      <c r="P149" s="19"/>
    </row>
    <row r="150" spans="1:16" s="13" customFormat="1" ht="14.25">
      <c r="A150" s="197" t="s">
        <v>5</v>
      </c>
      <c r="B150" s="198"/>
      <c r="C150" s="10">
        <f>SUM(C99+C108+C135+C139+C142)</f>
        <v>2472390</v>
      </c>
      <c r="D150" s="10">
        <f>SUM(D99+D108+D135+D139+D142)</f>
        <v>849540</v>
      </c>
      <c r="E150" s="108">
        <f>SUM(E99+E108+E135+E139+E142)</f>
        <v>860753</v>
      </c>
      <c r="F150" s="10">
        <f>SUM(F99+F108+F135+F139+F142)</f>
        <v>1013891</v>
      </c>
      <c r="G150" s="96">
        <f t="shared" si="5"/>
        <v>41.00853829695153</v>
      </c>
      <c r="H150" s="110">
        <f t="shared" si="4"/>
        <v>117.79116657159487</v>
      </c>
      <c r="I150" s="109"/>
      <c r="J150" s="12"/>
      <c r="K150" s="12"/>
      <c r="L150" s="12"/>
      <c r="M150" s="12"/>
      <c r="P150" s="19"/>
    </row>
    <row r="151" spans="1:16" s="13" customFormat="1" ht="14.25">
      <c r="A151" s="11"/>
      <c r="B151" s="11"/>
      <c r="C151" s="11"/>
      <c r="D151" s="12"/>
      <c r="E151" s="12"/>
      <c r="F151" s="12"/>
      <c r="G151" s="95"/>
      <c r="H151" s="12"/>
      <c r="I151" s="12"/>
      <c r="J151" s="12"/>
      <c r="K151" s="12"/>
      <c r="L151" s="12"/>
      <c r="M151" s="12"/>
      <c r="P151" s="19"/>
    </row>
    <row r="152" spans="1:16" s="13" customFormat="1" ht="14.25">
      <c r="A152" s="13" t="s">
        <v>64</v>
      </c>
      <c r="B152" s="11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P152" s="19"/>
    </row>
    <row r="153" spans="1:16" s="13" customFormat="1" ht="15" customHeight="1">
      <c r="A153" s="180" t="s">
        <v>61</v>
      </c>
      <c r="B153" s="182" t="s">
        <v>2</v>
      </c>
      <c r="C153" s="182" t="s">
        <v>121</v>
      </c>
      <c r="D153" s="177" t="s">
        <v>122</v>
      </c>
      <c r="E153" s="177" t="s">
        <v>123</v>
      </c>
      <c r="F153" s="177" t="s">
        <v>124</v>
      </c>
      <c r="G153" s="177" t="s">
        <v>58</v>
      </c>
      <c r="H153" s="177" t="s">
        <v>58</v>
      </c>
      <c r="I153" s="12"/>
      <c r="J153" s="12"/>
      <c r="K153" s="12"/>
      <c r="L153" s="12"/>
      <c r="M153" s="12"/>
      <c r="P153" s="19"/>
    </row>
    <row r="154" spans="1:16" s="13" customFormat="1" ht="35.25" customHeight="1">
      <c r="A154" s="181"/>
      <c r="B154" s="183"/>
      <c r="C154" s="182"/>
      <c r="D154" s="178"/>
      <c r="E154" s="178"/>
      <c r="F154" s="178"/>
      <c r="G154" s="178"/>
      <c r="H154" s="177"/>
      <c r="I154" s="12"/>
      <c r="J154" s="12"/>
      <c r="K154" s="12"/>
      <c r="L154" s="12"/>
      <c r="M154" s="12"/>
      <c r="P154" s="19"/>
    </row>
    <row r="155" spans="1:16" s="13" customFormat="1" ht="14.25">
      <c r="A155" s="185">
        <v>1</v>
      </c>
      <c r="B155" s="185"/>
      <c r="C155" s="51">
        <v>2</v>
      </c>
      <c r="D155" s="52">
        <v>3</v>
      </c>
      <c r="E155" s="52">
        <v>4</v>
      </c>
      <c r="F155" s="52">
        <v>5</v>
      </c>
      <c r="G155" s="52" t="s">
        <v>59</v>
      </c>
      <c r="H155" s="52" t="s">
        <v>60</v>
      </c>
      <c r="I155" s="12"/>
      <c r="J155" s="12"/>
      <c r="K155" s="12"/>
      <c r="L155" s="12"/>
      <c r="M155" s="12"/>
      <c r="P155" s="19"/>
    </row>
    <row r="156" spans="1:16" s="13" customFormat="1" ht="14.25">
      <c r="A156" s="139">
        <v>32</v>
      </c>
      <c r="B156" s="129" t="s">
        <v>10</v>
      </c>
      <c r="C156" s="154">
        <v>0</v>
      </c>
      <c r="D156" s="10">
        <v>0</v>
      </c>
      <c r="E156" s="10">
        <v>0</v>
      </c>
      <c r="F156" s="10">
        <f>SUM(F158+F160+F166)</f>
        <v>0</v>
      </c>
      <c r="G156" s="10">
        <v>0</v>
      </c>
      <c r="H156" s="10">
        <v>0</v>
      </c>
      <c r="I156" s="12"/>
      <c r="J156" s="12"/>
      <c r="K156" s="12"/>
      <c r="L156" s="12"/>
      <c r="M156" s="12"/>
      <c r="P156" s="19"/>
    </row>
    <row r="157" spans="1:16" s="13" customFormat="1" ht="14.25">
      <c r="A157" s="139">
        <v>321</v>
      </c>
      <c r="B157" s="129" t="s">
        <v>11</v>
      </c>
      <c r="C157" s="154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2"/>
      <c r="J157" s="12"/>
      <c r="K157" s="12"/>
      <c r="L157" s="12"/>
      <c r="M157" s="12"/>
      <c r="P157" s="19"/>
    </row>
    <row r="158" spans="1:16" s="13" customFormat="1" ht="14.25">
      <c r="A158" s="139">
        <v>3211</v>
      </c>
      <c r="B158" s="129" t="s">
        <v>68</v>
      </c>
      <c r="C158" s="154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2"/>
      <c r="J158" s="12"/>
      <c r="K158" s="12"/>
      <c r="L158" s="12"/>
      <c r="M158" s="12"/>
      <c r="P158" s="19"/>
    </row>
    <row r="159" spans="1:16" s="13" customFormat="1" ht="14.25">
      <c r="A159" s="139">
        <v>3213</v>
      </c>
      <c r="B159" s="129" t="s">
        <v>97</v>
      </c>
      <c r="C159" s="154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2"/>
      <c r="J159" s="12"/>
      <c r="K159" s="12"/>
      <c r="L159" s="12"/>
      <c r="M159" s="12"/>
      <c r="P159" s="19"/>
    </row>
    <row r="160" spans="1:16" s="13" customFormat="1" ht="14.25">
      <c r="A160" s="139">
        <v>322</v>
      </c>
      <c r="B160" s="129" t="s">
        <v>13</v>
      </c>
      <c r="C160" s="154">
        <v>0</v>
      </c>
      <c r="D160" s="155">
        <f>SUM(D161+D162+D163)</f>
        <v>0</v>
      </c>
      <c r="E160" s="155">
        <v>0</v>
      </c>
      <c r="F160" s="155">
        <v>0</v>
      </c>
      <c r="G160" s="10">
        <v>0</v>
      </c>
      <c r="H160" s="10">
        <v>0</v>
      </c>
      <c r="I160" s="12"/>
      <c r="J160" s="12"/>
      <c r="K160" s="12"/>
      <c r="L160" s="12"/>
      <c r="M160" s="12"/>
      <c r="P160" s="19"/>
    </row>
    <row r="161" spans="1:13" s="34" customFormat="1" ht="14.25">
      <c r="A161" s="140" t="s">
        <v>70</v>
      </c>
      <c r="B161" s="125" t="s">
        <v>14</v>
      </c>
      <c r="C161" s="156">
        <v>0</v>
      </c>
      <c r="D161" s="151">
        <v>0</v>
      </c>
      <c r="E161" s="151">
        <v>0</v>
      </c>
      <c r="F161" s="151">
        <v>0</v>
      </c>
      <c r="G161" s="10">
        <v>0</v>
      </c>
      <c r="H161" s="10">
        <v>0</v>
      </c>
      <c r="I161" s="20"/>
      <c r="J161" s="20"/>
      <c r="K161" s="20"/>
      <c r="L161" s="20"/>
      <c r="M161" s="20"/>
    </row>
    <row r="162" spans="1:13" s="34" customFormat="1" ht="14.25">
      <c r="A162" s="140">
        <v>3222</v>
      </c>
      <c r="B162" s="125" t="s">
        <v>118</v>
      </c>
      <c r="C162" s="156">
        <v>0</v>
      </c>
      <c r="D162" s="151">
        <v>0</v>
      </c>
      <c r="E162" s="151">
        <v>0</v>
      </c>
      <c r="F162" s="151">
        <v>0</v>
      </c>
      <c r="G162" s="10">
        <v>0</v>
      </c>
      <c r="H162" s="10">
        <v>0</v>
      </c>
      <c r="I162" s="20"/>
      <c r="J162" s="20"/>
      <c r="K162" s="20"/>
      <c r="L162" s="20"/>
      <c r="M162" s="20"/>
    </row>
    <row r="163" spans="1:13" s="34" customFormat="1" ht="14.25">
      <c r="A163" s="147">
        <v>3225</v>
      </c>
      <c r="B163" s="138" t="s">
        <v>100</v>
      </c>
      <c r="C163" s="156">
        <v>0</v>
      </c>
      <c r="D163" s="151">
        <v>0</v>
      </c>
      <c r="E163" s="151">
        <v>0</v>
      </c>
      <c r="F163" s="151">
        <v>0</v>
      </c>
      <c r="G163" s="10">
        <v>0</v>
      </c>
      <c r="H163" s="10">
        <v>0</v>
      </c>
      <c r="I163" s="20"/>
      <c r="J163" s="20"/>
      <c r="K163" s="20"/>
      <c r="L163" s="20"/>
      <c r="M163" s="20"/>
    </row>
    <row r="164" spans="1:13" s="66" customFormat="1" ht="32.25" customHeight="1">
      <c r="A164" s="140">
        <v>323</v>
      </c>
      <c r="B164" s="125" t="s">
        <v>15</v>
      </c>
      <c r="C164" s="81">
        <v>0</v>
      </c>
      <c r="D164" s="153">
        <v>0</v>
      </c>
      <c r="E164" s="153">
        <v>0</v>
      </c>
      <c r="F164" s="153">
        <v>0</v>
      </c>
      <c r="G164" s="10">
        <v>0</v>
      </c>
      <c r="H164" s="10">
        <v>0</v>
      </c>
      <c r="I164" s="20"/>
      <c r="J164" s="20"/>
      <c r="K164" s="20"/>
      <c r="L164" s="20"/>
      <c r="M164" s="20"/>
    </row>
    <row r="165" spans="1:13" s="66" customFormat="1" ht="32.25" customHeight="1">
      <c r="A165" s="140">
        <v>3231</v>
      </c>
      <c r="B165" s="125" t="s">
        <v>116</v>
      </c>
      <c r="C165" s="127">
        <v>0</v>
      </c>
      <c r="D165" s="151">
        <v>0</v>
      </c>
      <c r="E165" s="151">
        <v>0</v>
      </c>
      <c r="F165" s="151">
        <v>0</v>
      </c>
      <c r="G165" s="10">
        <v>0</v>
      </c>
      <c r="H165" s="10">
        <v>0</v>
      </c>
      <c r="I165" s="20"/>
      <c r="J165" s="20"/>
      <c r="K165" s="20"/>
      <c r="L165" s="20"/>
      <c r="M165" s="20"/>
    </row>
    <row r="166" spans="1:13" s="66" customFormat="1" ht="32.25" customHeight="1">
      <c r="A166" s="140">
        <v>329</v>
      </c>
      <c r="B166" s="125" t="s">
        <v>16</v>
      </c>
      <c r="C166" s="81">
        <v>0</v>
      </c>
      <c r="D166" s="153">
        <v>0</v>
      </c>
      <c r="E166" s="153">
        <v>0</v>
      </c>
      <c r="F166" s="153">
        <v>0</v>
      </c>
      <c r="G166" s="10">
        <v>0</v>
      </c>
      <c r="H166" s="10">
        <v>0</v>
      </c>
      <c r="I166" s="20"/>
      <c r="J166" s="20"/>
      <c r="K166" s="20"/>
      <c r="L166" s="20"/>
      <c r="M166" s="20"/>
    </row>
    <row r="167" spans="1:13" s="66" customFormat="1" ht="32.25" customHeight="1">
      <c r="A167" s="140">
        <v>3293</v>
      </c>
      <c r="B167" s="125" t="s">
        <v>84</v>
      </c>
      <c r="C167" s="127">
        <v>0</v>
      </c>
      <c r="D167" s="151">
        <v>0</v>
      </c>
      <c r="E167" s="151">
        <v>0</v>
      </c>
      <c r="F167" s="151">
        <v>0</v>
      </c>
      <c r="G167" s="10">
        <v>0</v>
      </c>
      <c r="H167" s="10">
        <v>0</v>
      </c>
      <c r="I167" s="20"/>
      <c r="J167" s="20"/>
      <c r="K167" s="20"/>
      <c r="L167" s="20"/>
      <c r="M167" s="20"/>
    </row>
    <row r="168" spans="1:13" s="66" customFormat="1" ht="32.25" customHeight="1">
      <c r="A168" s="140">
        <v>3299</v>
      </c>
      <c r="B168" s="125" t="s">
        <v>16</v>
      </c>
      <c r="C168" s="127">
        <v>0</v>
      </c>
      <c r="D168" s="151">
        <v>0</v>
      </c>
      <c r="E168" s="151">
        <v>0</v>
      </c>
      <c r="F168" s="151">
        <v>0</v>
      </c>
      <c r="G168" s="10">
        <v>0</v>
      </c>
      <c r="H168" s="10">
        <v>0</v>
      </c>
      <c r="I168" s="20"/>
      <c r="J168" s="20"/>
      <c r="K168" s="20"/>
      <c r="L168" s="20"/>
      <c r="M168" s="20"/>
    </row>
    <row r="169" spans="1:13" s="66" customFormat="1" ht="32.25" customHeight="1">
      <c r="A169" s="140">
        <v>4</v>
      </c>
      <c r="B169" s="125" t="s">
        <v>120</v>
      </c>
      <c r="C169" s="81">
        <v>0</v>
      </c>
      <c r="D169" s="153">
        <v>0</v>
      </c>
      <c r="E169" s="153">
        <v>0</v>
      </c>
      <c r="F169" s="153">
        <v>0</v>
      </c>
      <c r="G169" s="10">
        <v>0</v>
      </c>
      <c r="H169" s="10">
        <v>0</v>
      </c>
      <c r="I169" s="20"/>
      <c r="J169" s="20"/>
      <c r="K169" s="20"/>
      <c r="L169" s="20"/>
      <c r="M169" s="20"/>
    </row>
    <row r="170" spans="1:13" s="66" customFormat="1" ht="32.25" customHeight="1">
      <c r="A170" s="140">
        <v>42</v>
      </c>
      <c r="B170" s="125" t="s">
        <v>20</v>
      </c>
      <c r="C170" s="81">
        <v>0</v>
      </c>
      <c r="D170" s="153">
        <v>0</v>
      </c>
      <c r="E170" s="153">
        <v>0</v>
      </c>
      <c r="F170" s="153">
        <v>0</v>
      </c>
      <c r="G170" s="10">
        <v>0</v>
      </c>
      <c r="H170" s="10">
        <v>0</v>
      </c>
      <c r="I170" s="20"/>
      <c r="J170" s="20"/>
      <c r="K170" s="20"/>
      <c r="L170" s="20"/>
      <c r="M170" s="20"/>
    </row>
    <row r="171" spans="1:13" s="66" customFormat="1" ht="32.25" customHeight="1">
      <c r="A171" s="140">
        <v>424</v>
      </c>
      <c r="B171" s="125" t="s">
        <v>119</v>
      </c>
      <c r="C171" s="127">
        <v>0</v>
      </c>
      <c r="D171" s="153">
        <v>0</v>
      </c>
      <c r="E171" s="153">
        <v>0</v>
      </c>
      <c r="F171" s="153">
        <v>0</v>
      </c>
      <c r="G171" s="10">
        <v>0</v>
      </c>
      <c r="H171" s="10">
        <v>0</v>
      </c>
      <c r="I171" s="20"/>
      <c r="J171" s="20"/>
      <c r="K171" s="20"/>
      <c r="L171" s="20"/>
      <c r="M171" s="20"/>
    </row>
    <row r="172" spans="1:13" s="66" customFormat="1" ht="32.25" customHeight="1">
      <c r="A172" s="140">
        <v>4241</v>
      </c>
      <c r="B172" s="125" t="s">
        <v>105</v>
      </c>
      <c r="C172" s="127">
        <v>0</v>
      </c>
      <c r="D172" s="151">
        <v>0</v>
      </c>
      <c r="E172" s="151">
        <v>0</v>
      </c>
      <c r="F172" s="151">
        <v>0</v>
      </c>
      <c r="G172" s="10">
        <v>0</v>
      </c>
      <c r="H172" s="10">
        <v>0</v>
      </c>
      <c r="I172" s="20"/>
      <c r="J172" s="20"/>
      <c r="K172" s="20"/>
      <c r="L172" s="20"/>
      <c r="M172" s="20"/>
    </row>
    <row r="173" spans="1:16" s="13" customFormat="1" ht="14.25">
      <c r="A173" s="197" t="s">
        <v>5</v>
      </c>
      <c r="B173" s="198"/>
      <c r="C173" s="92">
        <v>0</v>
      </c>
      <c r="D173" s="10">
        <f>SUM(D156+D169)</f>
        <v>0</v>
      </c>
      <c r="E173" s="10">
        <v>0</v>
      </c>
      <c r="F173" s="10">
        <f>SUM(F158+F162+F167)</f>
        <v>0</v>
      </c>
      <c r="G173" s="10">
        <v>0</v>
      </c>
      <c r="H173" s="91">
        <v>0</v>
      </c>
      <c r="I173" s="12"/>
      <c r="J173" s="12"/>
      <c r="K173" s="12"/>
      <c r="L173" s="12"/>
      <c r="M173" s="12"/>
      <c r="P173" s="19"/>
    </row>
    <row r="174" spans="2:16" s="13" customFormat="1" ht="14.25">
      <c r="B174" s="11"/>
      <c r="C174" s="11"/>
      <c r="D174" s="12"/>
      <c r="E174" s="12"/>
      <c r="F174" s="12"/>
      <c r="G174" s="95"/>
      <c r="H174" s="95"/>
      <c r="I174" s="12"/>
      <c r="J174" s="12"/>
      <c r="K174" s="12"/>
      <c r="L174" s="12"/>
      <c r="M174" s="12"/>
      <c r="P174" s="19"/>
    </row>
    <row r="175" spans="1:16" s="13" customFormat="1" ht="14.25">
      <c r="A175" s="13" t="s">
        <v>62</v>
      </c>
      <c r="B175" s="11"/>
      <c r="C175" s="1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P175" s="19"/>
    </row>
    <row r="176" spans="1:16" s="13" customFormat="1" ht="14.25" customHeight="1">
      <c r="A176" s="180" t="s">
        <v>61</v>
      </c>
      <c r="B176" s="115" t="s">
        <v>2</v>
      </c>
      <c r="C176" s="182" t="s">
        <v>121</v>
      </c>
      <c r="D176" s="177" t="s">
        <v>122</v>
      </c>
      <c r="E176" s="177" t="s">
        <v>123</v>
      </c>
      <c r="F176" s="117" t="s">
        <v>124</v>
      </c>
      <c r="G176" s="177" t="s">
        <v>58</v>
      </c>
      <c r="H176" s="177" t="s">
        <v>58</v>
      </c>
      <c r="I176" s="12"/>
      <c r="J176" s="12"/>
      <c r="K176" s="12"/>
      <c r="L176" s="12"/>
      <c r="M176" s="12"/>
      <c r="P176" s="19"/>
    </row>
    <row r="177" spans="1:16" s="13" customFormat="1" ht="27" customHeight="1">
      <c r="A177" s="180"/>
      <c r="B177" s="116"/>
      <c r="C177" s="182"/>
      <c r="D177" s="178"/>
      <c r="E177" s="178"/>
      <c r="F177" s="118"/>
      <c r="G177" s="177"/>
      <c r="H177" s="178"/>
      <c r="I177" s="12"/>
      <c r="J177" s="12"/>
      <c r="K177" s="12"/>
      <c r="L177" s="12"/>
      <c r="M177" s="12"/>
      <c r="P177" s="19"/>
    </row>
    <row r="178" spans="1:16" s="13" customFormat="1" ht="14.25">
      <c r="A178" s="185">
        <v>1</v>
      </c>
      <c r="B178" s="185"/>
      <c r="C178" s="51">
        <v>2</v>
      </c>
      <c r="D178" s="52">
        <v>3</v>
      </c>
      <c r="E178" s="52">
        <v>4</v>
      </c>
      <c r="F178" s="52">
        <v>5</v>
      </c>
      <c r="G178" s="52" t="s">
        <v>59</v>
      </c>
      <c r="H178" s="52" t="s">
        <v>60</v>
      </c>
      <c r="I178" s="12"/>
      <c r="J178" s="12"/>
      <c r="K178" s="12"/>
      <c r="L178" s="12"/>
      <c r="M178" s="12"/>
      <c r="P178" s="19"/>
    </row>
    <row r="179" spans="1:16" s="13" customFormat="1" ht="14.25">
      <c r="A179" s="139">
        <v>32</v>
      </c>
      <c r="B179" s="129" t="s">
        <v>10</v>
      </c>
      <c r="C179" s="130">
        <f>SUM(C180+C183+C189)</f>
        <v>0</v>
      </c>
      <c r="D179" s="10">
        <f>SUM(D180+D183+D189)</f>
        <v>0</v>
      </c>
      <c r="E179" s="10">
        <v>0</v>
      </c>
      <c r="F179" s="10">
        <v>0</v>
      </c>
      <c r="G179" s="10">
        <v>0</v>
      </c>
      <c r="H179" s="10">
        <v>0</v>
      </c>
      <c r="I179" s="12"/>
      <c r="J179" s="12"/>
      <c r="K179" s="12"/>
      <c r="L179" s="12"/>
      <c r="M179" s="12"/>
      <c r="P179" s="19"/>
    </row>
    <row r="180" spans="1:16" s="13" customFormat="1" ht="15" customHeight="1">
      <c r="A180" s="139">
        <v>321</v>
      </c>
      <c r="B180" s="129" t="s">
        <v>11</v>
      </c>
      <c r="C180" s="13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2"/>
      <c r="J180" s="12"/>
      <c r="K180" s="12"/>
      <c r="L180" s="12"/>
      <c r="M180" s="12"/>
      <c r="P180" s="19"/>
    </row>
    <row r="181" spans="1:16" s="13" customFormat="1" ht="15" customHeight="1">
      <c r="A181" s="139">
        <v>3211</v>
      </c>
      <c r="B181" s="138" t="s">
        <v>68</v>
      </c>
      <c r="C181" s="13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2"/>
      <c r="J181" s="12"/>
      <c r="K181" s="12"/>
      <c r="L181" s="12"/>
      <c r="M181" s="12"/>
      <c r="P181" s="19"/>
    </row>
    <row r="182" spans="1:16" s="34" customFormat="1" ht="30" customHeight="1">
      <c r="A182" s="140">
        <v>3213</v>
      </c>
      <c r="B182" s="138" t="s">
        <v>97</v>
      </c>
      <c r="C182" s="126">
        <v>0</v>
      </c>
      <c r="D182" s="127">
        <v>0</v>
      </c>
      <c r="E182" s="127">
        <v>0</v>
      </c>
      <c r="F182" s="127">
        <v>0</v>
      </c>
      <c r="G182" s="10">
        <v>0</v>
      </c>
      <c r="H182" s="10">
        <v>0</v>
      </c>
      <c r="I182" s="20"/>
      <c r="J182" s="20"/>
      <c r="K182" s="20"/>
      <c r="L182" s="20"/>
      <c r="M182" s="20"/>
      <c r="P182" s="4"/>
    </row>
    <row r="183" spans="1:16" s="13" customFormat="1" ht="14.25">
      <c r="A183" s="139">
        <v>322</v>
      </c>
      <c r="B183" s="129" t="s">
        <v>13</v>
      </c>
      <c r="C183" s="130">
        <v>0</v>
      </c>
      <c r="D183" s="10">
        <f>SUM(D184:D188)</f>
        <v>0</v>
      </c>
      <c r="E183" s="10">
        <v>0</v>
      </c>
      <c r="F183" s="10">
        <f>SUM(F184:F185)</f>
        <v>0</v>
      </c>
      <c r="G183" s="10">
        <v>0</v>
      </c>
      <c r="H183" s="10">
        <v>0</v>
      </c>
      <c r="I183" s="12"/>
      <c r="J183" s="12"/>
      <c r="K183" s="12"/>
      <c r="L183" s="12"/>
      <c r="M183" s="12"/>
      <c r="P183" s="19"/>
    </row>
    <row r="184" spans="1:16" s="13" customFormat="1" ht="14.25">
      <c r="A184" s="140" t="s">
        <v>70</v>
      </c>
      <c r="B184" s="125" t="s">
        <v>14</v>
      </c>
      <c r="C184" s="126">
        <v>0</v>
      </c>
      <c r="D184" s="127">
        <v>0</v>
      </c>
      <c r="E184" s="127">
        <v>0</v>
      </c>
      <c r="F184" s="127">
        <v>0</v>
      </c>
      <c r="G184" s="10">
        <v>0</v>
      </c>
      <c r="H184" s="10">
        <v>0</v>
      </c>
      <c r="I184" s="12"/>
      <c r="J184" s="12"/>
      <c r="K184" s="12"/>
      <c r="L184" s="12"/>
      <c r="M184" s="12"/>
      <c r="P184" s="19"/>
    </row>
    <row r="185" spans="1:16" s="13" customFormat="1" ht="14.25">
      <c r="A185" s="140">
        <v>3222</v>
      </c>
      <c r="B185" s="138" t="s">
        <v>99</v>
      </c>
      <c r="C185" s="126">
        <v>0</v>
      </c>
      <c r="D185" s="127">
        <v>0</v>
      </c>
      <c r="E185" s="127">
        <v>0</v>
      </c>
      <c r="F185" s="127">
        <v>0</v>
      </c>
      <c r="G185" s="10">
        <v>0</v>
      </c>
      <c r="H185" s="10">
        <v>0</v>
      </c>
      <c r="I185" s="12"/>
      <c r="J185" s="12"/>
      <c r="K185" s="12"/>
      <c r="L185" s="12"/>
      <c r="M185" s="12"/>
      <c r="P185" s="19"/>
    </row>
    <row r="186" spans="1:16" s="13" customFormat="1" ht="14.25">
      <c r="A186" s="140">
        <v>3223</v>
      </c>
      <c r="B186" s="138" t="s">
        <v>72</v>
      </c>
      <c r="C186" s="126">
        <v>0</v>
      </c>
      <c r="D186" s="127">
        <v>0</v>
      </c>
      <c r="E186" s="127">
        <v>0</v>
      </c>
      <c r="F186" s="127">
        <v>0</v>
      </c>
      <c r="G186" s="10">
        <v>0</v>
      </c>
      <c r="H186" s="10">
        <v>0</v>
      </c>
      <c r="I186" s="12"/>
      <c r="J186" s="12"/>
      <c r="K186" s="12"/>
      <c r="L186" s="12"/>
      <c r="M186" s="12"/>
      <c r="P186" s="19"/>
    </row>
    <row r="187" spans="1:16" s="13" customFormat="1" ht="14.25">
      <c r="A187" s="140">
        <v>3225</v>
      </c>
      <c r="B187" s="138" t="s">
        <v>100</v>
      </c>
      <c r="C187" s="126">
        <v>0</v>
      </c>
      <c r="D187" s="127">
        <v>0</v>
      </c>
      <c r="E187" s="127">
        <v>0</v>
      </c>
      <c r="F187" s="127">
        <v>0</v>
      </c>
      <c r="G187" s="10">
        <v>0</v>
      </c>
      <c r="H187" s="10">
        <v>0</v>
      </c>
      <c r="I187" s="12"/>
      <c r="J187" s="12"/>
      <c r="K187" s="12"/>
      <c r="L187" s="12"/>
      <c r="M187" s="12"/>
      <c r="P187" s="19"/>
    </row>
    <row r="188" spans="1:16" s="13" customFormat="1" ht="14.25">
      <c r="A188" s="147">
        <v>3227</v>
      </c>
      <c r="B188" s="138" t="s">
        <v>101</v>
      </c>
      <c r="C188" s="126">
        <v>0</v>
      </c>
      <c r="D188" s="127">
        <v>0</v>
      </c>
      <c r="E188" s="127">
        <v>0</v>
      </c>
      <c r="F188" s="127">
        <v>0</v>
      </c>
      <c r="G188" s="10">
        <v>0</v>
      </c>
      <c r="H188" s="10">
        <v>0</v>
      </c>
      <c r="I188" s="12"/>
      <c r="J188" s="12"/>
      <c r="K188" s="12"/>
      <c r="L188" s="12"/>
      <c r="M188" s="12"/>
      <c r="P188" s="19"/>
    </row>
    <row r="189" spans="1:16" s="13" customFormat="1" ht="14.25">
      <c r="A189" s="139">
        <v>323</v>
      </c>
      <c r="B189" s="129" t="s">
        <v>15</v>
      </c>
      <c r="C189" s="130">
        <f>SUM(C191:C192)</f>
        <v>0</v>
      </c>
      <c r="D189" s="10">
        <f>SUM(D190:D192)</f>
        <v>0</v>
      </c>
      <c r="E189" s="10">
        <v>0</v>
      </c>
      <c r="F189" s="10">
        <v>0</v>
      </c>
      <c r="G189" s="10">
        <v>0</v>
      </c>
      <c r="H189" s="10">
        <v>0</v>
      </c>
      <c r="I189" s="12"/>
      <c r="J189" s="12"/>
      <c r="K189" s="12"/>
      <c r="L189" s="12"/>
      <c r="M189" s="12"/>
      <c r="P189" s="19"/>
    </row>
    <row r="190" spans="1:16" s="13" customFormat="1" ht="14.25">
      <c r="A190" s="157">
        <v>3231</v>
      </c>
      <c r="B190" s="138" t="s">
        <v>77</v>
      </c>
      <c r="C190" s="148">
        <v>0</v>
      </c>
      <c r="D190" s="137">
        <v>0</v>
      </c>
      <c r="E190" s="137">
        <v>0</v>
      </c>
      <c r="F190" s="10">
        <v>0</v>
      </c>
      <c r="G190" s="10">
        <v>0</v>
      </c>
      <c r="H190" s="10">
        <v>0</v>
      </c>
      <c r="I190" s="12"/>
      <c r="J190" s="12"/>
      <c r="K190" s="12"/>
      <c r="L190" s="12"/>
      <c r="M190" s="12"/>
      <c r="P190" s="19"/>
    </row>
    <row r="191" spans="1:16" s="34" customFormat="1" ht="14.25">
      <c r="A191" s="140" t="s">
        <v>78</v>
      </c>
      <c r="B191" s="125" t="s">
        <v>79</v>
      </c>
      <c r="C191" s="156">
        <v>0</v>
      </c>
      <c r="D191" s="127">
        <v>0</v>
      </c>
      <c r="E191" s="127">
        <v>0</v>
      </c>
      <c r="F191" s="127">
        <v>0</v>
      </c>
      <c r="G191" s="10">
        <v>0</v>
      </c>
      <c r="H191" s="10">
        <v>0</v>
      </c>
      <c r="I191" s="20"/>
      <c r="J191" s="20"/>
      <c r="K191" s="20"/>
      <c r="L191" s="20"/>
      <c r="M191" s="20"/>
      <c r="P191" s="4"/>
    </row>
    <row r="192" spans="1:16" s="34" customFormat="1" ht="14.25">
      <c r="A192" s="140">
        <v>3236</v>
      </c>
      <c r="B192" s="138" t="s">
        <v>102</v>
      </c>
      <c r="C192" s="156">
        <v>0</v>
      </c>
      <c r="D192" s="127">
        <v>0</v>
      </c>
      <c r="E192" s="127">
        <v>0</v>
      </c>
      <c r="F192" s="127">
        <v>0</v>
      </c>
      <c r="G192" s="10">
        <v>0</v>
      </c>
      <c r="H192" s="10">
        <v>0</v>
      </c>
      <c r="I192" s="20"/>
      <c r="J192" s="20"/>
      <c r="K192" s="20"/>
      <c r="L192" s="20"/>
      <c r="M192" s="20"/>
      <c r="P192" s="4"/>
    </row>
    <row r="193" spans="1:16" s="13" customFormat="1" ht="14.25">
      <c r="A193" s="197" t="s">
        <v>5</v>
      </c>
      <c r="B193" s="198"/>
      <c r="C193" s="67">
        <f>SUM(C182+C184+C185+C188+C191+C192)</f>
        <v>0</v>
      </c>
      <c r="D193" s="10">
        <v>0</v>
      </c>
      <c r="E193" s="10">
        <v>0</v>
      </c>
      <c r="F193" s="10">
        <v>0</v>
      </c>
      <c r="G193" s="111">
        <v>0</v>
      </c>
      <c r="H193" s="10">
        <v>0</v>
      </c>
      <c r="I193" s="12"/>
      <c r="J193" s="12"/>
      <c r="K193" s="12"/>
      <c r="L193" s="12"/>
      <c r="M193" s="12"/>
      <c r="P193" s="19"/>
    </row>
    <row r="194" spans="1:16" s="13" customFormat="1" ht="15.75" customHeight="1">
      <c r="A194" s="11"/>
      <c r="B194" s="11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P194" s="19"/>
    </row>
    <row r="195" spans="1:16" s="13" customFormat="1" ht="14.25">
      <c r="A195" s="11"/>
      <c r="B195" s="11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P195" s="19"/>
    </row>
    <row r="196" spans="2:16" s="13" customFormat="1" ht="14.25">
      <c r="B196" s="11"/>
      <c r="C196" s="1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P196" s="19"/>
    </row>
    <row r="197" spans="1:16" s="13" customFormat="1" ht="15.75" customHeight="1">
      <c r="A197" s="11"/>
      <c r="B197" s="11"/>
      <c r="C197" s="11"/>
      <c r="D197" s="12"/>
      <c r="E197" s="95"/>
      <c r="F197" s="12"/>
      <c r="G197" s="95"/>
      <c r="H197" s="95"/>
      <c r="I197" s="12"/>
      <c r="J197" s="12"/>
      <c r="K197" s="12"/>
      <c r="L197" s="12"/>
      <c r="M197" s="12"/>
      <c r="P197" s="19"/>
    </row>
    <row r="198" spans="1:16" s="13" customFormat="1" ht="36" customHeight="1">
      <c r="A198" s="11"/>
      <c r="B198" s="11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P198" s="19"/>
    </row>
    <row r="199" spans="1:16" s="13" customFormat="1" ht="18">
      <c r="A199" s="48"/>
      <c r="B199" s="48"/>
      <c r="C199" s="48"/>
      <c r="D199" s="48"/>
      <c r="E199" s="48"/>
      <c r="F199" s="48"/>
      <c r="G199" s="48"/>
      <c r="H199" s="48"/>
      <c r="I199" s="4"/>
      <c r="J199" s="12"/>
      <c r="K199" s="12"/>
      <c r="L199" s="12"/>
      <c r="M199" s="12"/>
      <c r="P199" s="19"/>
    </row>
    <row r="200" spans="1:16" s="13" customFormat="1" ht="14.25">
      <c r="A200" s="4"/>
      <c r="B200" s="4"/>
      <c r="C200" s="4"/>
      <c r="D200" s="14"/>
      <c r="E200" s="14"/>
      <c r="F200" s="14"/>
      <c r="G200" s="33"/>
      <c r="H200" s="4"/>
      <c r="I200" s="4"/>
      <c r="J200" s="12"/>
      <c r="K200" s="12"/>
      <c r="L200" s="12"/>
      <c r="M200" s="12"/>
      <c r="P200" s="19"/>
    </row>
    <row r="201" spans="1:16" s="13" customFormat="1" ht="20.25">
      <c r="A201" s="186" t="s">
        <v>147</v>
      </c>
      <c r="B201" s="186"/>
      <c r="C201" s="186"/>
      <c r="D201" s="186"/>
      <c r="E201" s="186"/>
      <c r="F201" s="186"/>
      <c r="G201" s="186"/>
      <c r="H201" s="4"/>
      <c r="I201" s="4"/>
      <c r="J201" s="12"/>
      <c r="K201" s="12"/>
      <c r="L201" s="12"/>
      <c r="M201" s="12"/>
      <c r="P201" s="19"/>
    </row>
    <row r="202" spans="1:16" s="13" customFormat="1" ht="14.25">
      <c r="A202" s="4"/>
      <c r="B202" s="4"/>
      <c r="C202" s="4"/>
      <c r="D202" s="14"/>
      <c r="E202" s="14"/>
      <c r="F202" s="14"/>
      <c r="G202" s="14"/>
      <c r="H202" s="4"/>
      <c r="I202" s="4"/>
      <c r="J202" s="12"/>
      <c r="K202" s="12"/>
      <c r="L202" s="12"/>
      <c r="M202" s="12"/>
      <c r="P202" s="19"/>
    </row>
    <row r="203" spans="1:16" s="13" customFormat="1" ht="14.25">
      <c r="A203" s="199" t="s">
        <v>54</v>
      </c>
      <c r="B203" s="205" t="s">
        <v>55</v>
      </c>
      <c r="C203" s="182" t="s">
        <v>121</v>
      </c>
      <c r="D203" s="177" t="s">
        <v>122</v>
      </c>
      <c r="E203" s="177" t="s">
        <v>123</v>
      </c>
      <c r="F203" s="177" t="s">
        <v>124</v>
      </c>
      <c r="G203" s="177" t="s">
        <v>58</v>
      </c>
      <c r="H203" s="177" t="s">
        <v>58</v>
      </c>
      <c r="I203" s="4"/>
      <c r="J203" s="12"/>
      <c r="K203" s="12"/>
      <c r="L203" s="12"/>
      <c r="M203" s="12"/>
      <c r="P203" s="19"/>
    </row>
    <row r="204" spans="1:16" s="13" customFormat="1" ht="14.25">
      <c r="A204" s="200"/>
      <c r="B204" s="206"/>
      <c r="C204" s="183"/>
      <c r="D204" s="178"/>
      <c r="E204" s="178"/>
      <c r="F204" s="178"/>
      <c r="G204" s="178"/>
      <c r="H204" s="178"/>
      <c r="I204" s="4"/>
      <c r="J204" s="12"/>
      <c r="K204" s="12"/>
      <c r="L204" s="12"/>
      <c r="M204" s="12"/>
      <c r="P204" s="19"/>
    </row>
    <row r="205" spans="1:16" s="13" customFormat="1" ht="14.25">
      <c r="A205" s="185">
        <v>1</v>
      </c>
      <c r="B205" s="185"/>
      <c r="C205" s="51">
        <v>2</v>
      </c>
      <c r="D205" s="52">
        <v>3</v>
      </c>
      <c r="E205" s="52">
        <v>4</v>
      </c>
      <c r="F205" s="52">
        <v>5</v>
      </c>
      <c r="G205" s="52" t="s">
        <v>59</v>
      </c>
      <c r="H205" s="52" t="s">
        <v>60</v>
      </c>
      <c r="I205" s="4"/>
      <c r="J205" s="12"/>
      <c r="K205" s="12"/>
      <c r="L205" s="12"/>
      <c r="M205" s="12"/>
      <c r="P205" s="19"/>
    </row>
    <row r="206" spans="1:16" s="13" customFormat="1" ht="14.25">
      <c r="A206" s="39">
        <v>1</v>
      </c>
      <c r="B206" s="40" t="s">
        <v>49</v>
      </c>
      <c r="C206" s="40"/>
      <c r="D206" s="41"/>
      <c r="E206" s="41"/>
      <c r="F206" s="41"/>
      <c r="G206" s="41"/>
      <c r="H206" s="69"/>
      <c r="I206" s="4"/>
      <c r="J206" s="12"/>
      <c r="K206" s="12"/>
      <c r="L206" s="12"/>
      <c r="M206" s="12"/>
      <c r="P206" s="19"/>
    </row>
    <row r="207" spans="1:16" s="13" customFormat="1" ht="14.25">
      <c r="A207" s="158"/>
      <c r="B207" s="158" t="s">
        <v>48</v>
      </c>
      <c r="C207" s="159">
        <v>2217105</v>
      </c>
      <c r="D207" s="159">
        <v>2687597</v>
      </c>
      <c r="E207" s="159">
        <v>2685698</v>
      </c>
      <c r="F207" s="159">
        <v>2126620</v>
      </c>
      <c r="G207" s="159">
        <f>SUM(F207/C207*100)</f>
        <v>95.91877696365304</v>
      </c>
      <c r="H207" s="159">
        <f>SUM(F207/E207*100)</f>
        <v>79.18313972754942</v>
      </c>
      <c r="I207" s="4"/>
      <c r="J207" s="12"/>
      <c r="K207" s="12"/>
      <c r="L207" s="12"/>
      <c r="M207" s="12"/>
      <c r="P207" s="19"/>
    </row>
    <row r="208" spans="1:16" s="13" customFormat="1" ht="14.25">
      <c r="A208" s="158"/>
      <c r="B208" s="158" t="s">
        <v>50</v>
      </c>
      <c r="C208" s="159">
        <v>2192868</v>
      </c>
      <c r="D208" s="159">
        <v>2593240</v>
      </c>
      <c r="E208" s="159">
        <v>2594453</v>
      </c>
      <c r="F208" s="159">
        <v>2036992</v>
      </c>
      <c r="G208" s="159">
        <f>SUM(F208/C208*100)</f>
        <v>92.89168340274016</v>
      </c>
      <c r="H208" s="159">
        <f>SUM(F208/E208*100)</f>
        <v>78.51335136924817</v>
      </c>
      <c r="I208" s="4"/>
      <c r="J208" s="12"/>
      <c r="K208" s="12"/>
      <c r="L208" s="12"/>
      <c r="M208" s="12"/>
      <c r="P208" s="19"/>
    </row>
    <row r="209" spans="1:16" s="13" customFormat="1" ht="14.25">
      <c r="A209" s="202" t="s">
        <v>91</v>
      </c>
      <c r="B209" s="203"/>
      <c r="C209" s="70">
        <f>SUM(C207-C208)</f>
        <v>24237</v>
      </c>
      <c r="D209" s="70">
        <f>SUM(D207-D208)</f>
        <v>94357</v>
      </c>
      <c r="E209" s="70">
        <f>SUM(E207-E208)</f>
        <v>91245</v>
      </c>
      <c r="F209" s="70">
        <f>SUM(F207-F208)</f>
        <v>89628</v>
      </c>
      <c r="G209" s="72">
        <f>SUM(F209/C209*100)</f>
        <v>369.7982423567273</v>
      </c>
      <c r="H209" s="71">
        <f>SUM(F209/E209*100)</f>
        <v>98.22784810126582</v>
      </c>
      <c r="I209" s="4"/>
      <c r="J209" s="12"/>
      <c r="K209" s="12"/>
      <c r="L209" s="12"/>
      <c r="M209" s="12"/>
      <c r="P209" s="19"/>
    </row>
    <row r="210" spans="1:16" s="13" customFormat="1" ht="14.25">
      <c r="A210" s="160"/>
      <c r="B210" s="161"/>
      <c r="C210" s="161"/>
      <c r="D210" s="162"/>
      <c r="E210" s="162"/>
      <c r="F210" s="162"/>
      <c r="G210" s="72"/>
      <c r="H210" s="163"/>
      <c r="I210" s="4"/>
      <c r="J210" s="12"/>
      <c r="K210" s="12"/>
      <c r="L210" s="12"/>
      <c r="M210" s="12"/>
      <c r="P210" s="19"/>
    </row>
    <row r="211" spans="1:16" s="13" customFormat="1" ht="14.25">
      <c r="A211" s="201" t="s">
        <v>52</v>
      </c>
      <c r="B211" s="201"/>
      <c r="C211" s="164">
        <f aca="true" t="shared" si="6" ref="C211:F212">SUM(C207)</f>
        <v>2217105</v>
      </c>
      <c r="D211" s="164">
        <f t="shared" si="6"/>
        <v>2687597</v>
      </c>
      <c r="E211" s="164">
        <f t="shared" si="6"/>
        <v>2685698</v>
      </c>
      <c r="F211" s="164">
        <f t="shared" si="6"/>
        <v>2126620</v>
      </c>
      <c r="G211" s="159">
        <f>SUM(F211/C211*100)</f>
        <v>95.91877696365304</v>
      </c>
      <c r="H211" s="159">
        <f>SUM(F211/E211*100)</f>
        <v>79.18313972754942</v>
      </c>
      <c r="I211" s="4"/>
      <c r="J211" s="12"/>
      <c r="K211" s="12"/>
      <c r="L211" s="12"/>
      <c r="M211" s="12"/>
      <c r="P211" s="19"/>
    </row>
    <row r="212" spans="1:16" s="13" customFormat="1" ht="14.25">
      <c r="A212" s="201" t="s">
        <v>53</v>
      </c>
      <c r="B212" s="201"/>
      <c r="C212" s="164">
        <f t="shared" si="6"/>
        <v>2192868</v>
      </c>
      <c r="D212" s="164">
        <f t="shared" si="6"/>
        <v>2593240</v>
      </c>
      <c r="E212" s="164">
        <f t="shared" si="6"/>
        <v>2594453</v>
      </c>
      <c r="F212" s="164">
        <f t="shared" si="6"/>
        <v>2036992</v>
      </c>
      <c r="G212" s="159">
        <f>SUM(F212/C212*100)</f>
        <v>92.89168340274016</v>
      </c>
      <c r="H212" s="159">
        <f>SUM(F212/E212*100)</f>
        <v>78.51335136924817</v>
      </c>
      <c r="I212" s="4"/>
      <c r="J212" s="12"/>
      <c r="K212" s="12"/>
      <c r="L212" s="12"/>
      <c r="M212" s="12"/>
      <c r="P212" s="19"/>
    </row>
    <row r="213" spans="1:16" s="13" customFormat="1" ht="14.25">
      <c r="A213" s="170"/>
      <c r="B213" s="170"/>
      <c r="C213" s="170"/>
      <c r="D213" s="170"/>
      <c r="E213" s="170"/>
      <c r="F213" s="170"/>
      <c r="G213" s="171"/>
      <c r="H213" s="172"/>
      <c r="I213" s="4"/>
      <c r="J213" s="12"/>
      <c r="K213" s="12"/>
      <c r="L213" s="12"/>
      <c r="M213" s="12"/>
      <c r="P213" s="19"/>
    </row>
    <row r="214" spans="1:16" s="80" customFormat="1" ht="14.25">
      <c r="A214" s="170"/>
      <c r="B214" s="170"/>
      <c r="C214" s="170"/>
      <c r="D214" s="170"/>
      <c r="E214" s="170"/>
      <c r="F214" s="170"/>
      <c r="G214" s="172"/>
      <c r="H214" s="172"/>
      <c r="I214" s="4"/>
      <c r="J214" s="90"/>
      <c r="K214" s="90"/>
      <c r="L214" s="90"/>
      <c r="M214" s="90"/>
      <c r="P214" s="98"/>
    </row>
    <row r="215" spans="1:16" s="13" customFormat="1" ht="14.25">
      <c r="A215" s="4"/>
      <c r="B215" s="4" t="s">
        <v>150</v>
      </c>
      <c r="C215" s="4"/>
      <c r="D215" s="14"/>
      <c r="E215" s="14"/>
      <c r="F215" s="14"/>
      <c r="G215" s="173" t="s">
        <v>149</v>
      </c>
      <c r="H215" s="4"/>
      <c r="I215" s="4"/>
      <c r="J215" s="12"/>
      <c r="K215" s="12"/>
      <c r="L215" s="12"/>
      <c r="M215" s="12"/>
      <c r="P215" s="19"/>
    </row>
    <row r="216" spans="1:16" s="13" customFormat="1" ht="14.25">
      <c r="A216" s="4"/>
      <c r="B216" s="4" t="s">
        <v>156</v>
      </c>
      <c r="C216" s="4"/>
      <c r="D216" s="14"/>
      <c r="E216" s="14"/>
      <c r="F216" s="14"/>
      <c r="G216" s="14" t="s">
        <v>158</v>
      </c>
      <c r="H216" s="4"/>
      <c r="I216" s="4"/>
      <c r="J216" s="12"/>
      <c r="K216" s="12"/>
      <c r="L216" s="12"/>
      <c r="M216" s="12"/>
      <c r="P216" s="19"/>
    </row>
    <row r="217" spans="1:16" s="13" customFormat="1" ht="14.25">
      <c r="A217" s="4"/>
      <c r="B217" s="4" t="s">
        <v>157</v>
      </c>
      <c r="C217" s="4"/>
      <c r="D217" s="14"/>
      <c r="E217" s="14"/>
      <c r="F217" s="14"/>
      <c r="G217" s="14"/>
      <c r="H217" s="4"/>
      <c r="I217" s="4"/>
      <c r="J217" s="12"/>
      <c r="K217" s="12"/>
      <c r="L217" s="12"/>
      <c r="M217" s="12"/>
      <c r="P217" s="19"/>
    </row>
    <row r="218" spans="1:16" s="13" customFormat="1" ht="14.25">
      <c r="A218" s="4"/>
      <c r="B218" s="4"/>
      <c r="C218" s="4"/>
      <c r="D218" s="14"/>
      <c r="E218" s="14"/>
      <c r="F218" s="14"/>
      <c r="G218" s="14"/>
      <c r="H218" s="4"/>
      <c r="I218" s="4"/>
      <c r="J218" s="12"/>
      <c r="K218" s="12"/>
      <c r="L218" s="12"/>
      <c r="M218" s="12"/>
      <c r="P218" s="19"/>
    </row>
    <row r="219" spans="1:16" s="13" customFormat="1" ht="14.25">
      <c r="A219" s="4"/>
      <c r="B219" s="4"/>
      <c r="C219" s="4"/>
      <c r="D219" s="14"/>
      <c r="E219" s="14"/>
      <c r="F219" s="14"/>
      <c r="G219" s="14"/>
      <c r="H219" s="4"/>
      <c r="I219" s="4"/>
      <c r="J219" s="12"/>
      <c r="K219" s="12"/>
      <c r="L219" s="12"/>
      <c r="M219" s="12"/>
      <c r="P219" s="19"/>
    </row>
    <row r="220" spans="1:14" s="13" customFormat="1" ht="14.25">
      <c r="A220" s="4"/>
      <c r="B220" s="4"/>
      <c r="C220" s="4"/>
      <c r="D220" s="14"/>
      <c r="E220" s="14"/>
      <c r="F220" s="14"/>
      <c r="G220" s="14"/>
      <c r="H220" s="4"/>
      <c r="I220" s="4"/>
      <c r="J220" s="12"/>
      <c r="K220" s="12"/>
      <c r="N220" s="19"/>
    </row>
    <row r="223" ht="21.75" customHeight="1"/>
    <row r="224" ht="13.5" customHeight="1"/>
    <row r="225" ht="13.5" customHeight="1"/>
  </sheetData>
  <sheetProtection/>
  <mergeCells count="132">
    <mergeCell ref="F153:F154"/>
    <mergeCell ref="A153:A154"/>
    <mergeCell ref="A150:B150"/>
    <mergeCell ref="A83:B83"/>
    <mergeCell ref="A55:B55"/>
    <mergeCell ref="D176:D177"/>
    <mergeCell ref="A86:B86"/>
    <mergeCell ref="A89:B89"/>
    <mergeCell ref="E176:E177"/>
    <mergeCell ref="F96:F97"/>
    <mergeCell ref="E73:E74"/>
    <mergeCell ref="C73:C74"/>
    <mergeCell ref="B81:B82"/>
    <mergeCell ref="H96:H97"/>
    <mergeCell ref="D96:D97"/>
    <mergeCell ref="G96:G97"/>
    <mergeCell ref="G73:G74"/>
    <mergeCell ref="F81:F82"/>
    <mergeCell ref="C96:C97"/>
    <mergeCell ref="E96:E97"/>
    <mergeCell ref="A94:D94"/>
    <mergeCell ref="A75:B75"/>
    <mergeCell ref="A81:A82"/>
    <mergeCell ref="A92:H92"/>
    <mergeCell ref="A88:B88"/>
    <mergeCell ref="H81:H82"/>
    <mergeCell ref="D81:D82"/>
    <mergeCell ref="H73:H74"/>
    <mergeCell ref="D73:D74"/>
    <mergeCell ref="G65:G66"/>
    <mergeCell ref="A53:A54"/>
    <mergeCell ref="B53:B54"/>
    <mergeCell ref="C53:C54"/>
    <mergeCell ref="D53:D54"/>
    <mergeCell ref="C65:C66"/>
    <mergeCell ref="D65:D66"/>
    <mergeCell ref="F73:F74"/>
    <mergeCell ref="H53:H54"/>
    <mergeCell ref="H15:H16"/>
    <mergeCell ref="A15:A16"/>
    <mergeCell ref="B15:B16"/>
    <mergeCell ref="C15:C16"/>
    <mergeCell ref="D15:D16"/>
    <mergeCell ref="F33:F34"/>
    <mergeCell ref="F53:F54"/>
    <mergeCell ref="F15:F16"/>
    <mergeCell ref="A49:B49"/>
    <mergeCell ref="A65:A66"/>
    <mergeCell ref="G53:G54"/>
    <mergeCell ref="A62:G62"/>
    <mergeCell ref="E53:E54"/>
    <mergeCell ref="A212:B212"/>
    <mergeCell ref="G176:G177"/>
    <mergeCell ref="A176:A177"/>
    <mergeCell ref="A193:B193"/>
    <mergeCell ref="B203:B204"/>
    <mergeCell ref="A67:B67"/>
    <mergeCell ref="A178:B178"/>
    <mergeCell ref="A205:B205"/>
    <mergeCell ref="A211:B211"/>
    <mergeCell ref="A209:B209"/>
    <mergeCell ref="E15:E16"/>
    <mergeCell ref="D33:D34"/>
    <mergeCell ref="E65:E66"/>
    <mergeCell ref="A35:B35"/>
    <mergeCell ref="A51:H51"/>
    <mergeCell ref="B65:B66"/>
    <mergeCell ref="F65:F66"/>
    <mergeCell ref="D153:D154"/>
    <mergeCell ref="A173:B173"/>
    <mergeCell ref="H176:H177"/>
    <mergeCell ref="H153:H154"/>
    <mergeCell ref="A155:B155"/>
    <mergeCell ref="B96:B97"/>
    <mergeCell ref="A96:A97"/>
    <mergeCell ref="E153:E154"/>
    <mergeCell ref="G153:G154"/>
    <mergeCell ref="A98:B98"/>
    <mergeCell ref="A1:G1"/>
    <mergeCell ref="D25:D26"/>
    <mergeCell ref="E25:E26"/>
    <mergeCell ref="C25:C26"/>
    <mergeCell ref="G15:G16"/>
    <mergeCell ref="G81:G82"/>
    <mergeCell ref="B73:B74"/>
    <mergeCell ref="C81:C82"/>
    <mergeCell ref="E81:E82"/>
    <mergeCell ref="A3:G3"/>
    <mergeCell ref="H33:H34"/>
    <mergeCell ref="A6:A7"/>
    <mergeCell ref="H6:H7"/>
    <mergeCell ref="A12:B12"/>
    <mergeCell ref="B6:B7"/>
    <mergeCell ref="D6:D7"/>
    <mergeCell ref="F6:F7"/>
    <mergeCell ref="A17:B17"/>
    <mergeCell ref="C6:C7"/>
    <mergeCell ref="G6:G7"/>
    <mergeCell ref="A8:B8"/>
    <mergeCell ref="E6:E7"/>
    <mergeCell ref="E33:E34"/>
    <mergeCell ref="A27:B27"/>
    <mergeCell ref="C33:C34"/>
    <mergeCell ref="G25:G26"/>
    <mergeCell ref="B25:B26"/>
    <mergeCell ref="M27:M28"/>
    <mergeCell ref="A47:B47"/>
    <mergeCell ref="A22:B22"/>
    <mergeCell ref="A30:B30"/>
    <mergeCell ref="L27:L28"/>
    <mergeCell ref="I27:I28"/>
    <mergeCell ref="K27:K28"/>
    <mergeCell ref="A25:A26"/>
    <mergeCell ref="J27:J28"/>
    <mergeCell ref="C176:C177"/>
    <mergeCell ref="C153:C154"/>
    <mergeCell ref="B153:B154"/>
    <mergeCell ref="G33:G34"/>
    <mergeCell ref="H25:H26"/>
    <mergeCell ref="B33:B34"/>
    <mergeCell ref="A78:B78"/>
    <mergeCell ref="H65:H66"/>
    <mergeCell ref="A73:A74"/>
    <mergeCell ref="A70:B70"/>
    <mergeCell ref="A201:G201"/>
    <mergeCell ref="H203:H204"/>
    <mergeCell ref="C203:C204"/>
    <mergeCell ref="D203:D204"/>
    <mergeCell ref="E203:E204"/>
    <mergeCell ref="F203:F204"/>
    <mergeCell ref="G203:G204"/>
    <mergeCell ref="A203:A204"/>
  </mergeCells>
  <printOptions/>
  <pageMargins left="0.7" right="0.7" top="0.75" bottom="0.75" header="0.3" footer="0.3"/>
  <pageSetup fitToHeight="4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cp:lastPrinted>2023-03-30T08:31:28Z</cp:lastPrinted>
  <dcterms:created xsi:type="dcterms:W3CDTF">1996-10-14T23:33:28Z</dcterms:created>
  <dcterms:modified xsi:type="dcterms:W3CDTF">2023-03-30T08:36:22Z</dcterms:modified>
  <cp:category/>
  <cp:version/>
  <cp:contentType/>
  <cp:contentStatus/>
</cp:coreProperties>
</file>