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18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PRIHODA'!$A$1:$H$59</definedName>
  </definedNames>
  <calcPr fullCalcOnLoad="1"/>
</workbook>
</file>

<file path=xl/sharedStrings.xml><?xml version="1.0" encoding="utf-8"?>
<sst xmlns="http://schemas.openxmlformats.org/spreadsheetml/2006/main" count="206" uniqueCount="161">
  <si>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</si>
  <si>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</si>
  <si>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</si>
  <si>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</si>
  <si>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</si>
  <si>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</si>
  <si>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</si>
  <si>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</si>
  <si>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</si>
  <si>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</si>
  <si>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</si>
  <si>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</si>
  <si>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</si>
  <si>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</si>
  <si>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</si>
  <si>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</si>
  <si>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</si>
  <si>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</si>
  <si>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</si>
  <si>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</si>
  <si>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</si>
  <si>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</si>
  <si>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</si>
  <si>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</si>
  <si>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</si>
  <si>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</si>
  <si>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</si>
  <si>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</si>
  <si>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</si>
  <si>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</si>
  <si>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</si>
  <si>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</si>
  <si>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</si>
  <si>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</si>
  <si>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</si>
  <si>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</si>
  <si>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</si>
  <si>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</si>
  <si>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</si>
  <si>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</si>
  <si>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</si>
  <si>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</si>
  <si>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</si>
  <si>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</si>
  <si>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</si>
  <si>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</si>
  <si>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</si>
  <si>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Plaće za posebne uvjete rada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</si>
  <si>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</si>
  <si>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</si>
  <si>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</si>
  <si>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</si>
  <si>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</si>
  <si>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</si>
  <si>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</si>
  <si>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</si>
  <si>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</si>
  <si>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</si>
  <si>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</si>
  <si>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</si>
  <si>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</si>
  <si>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</si>
  <si>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</si>
  <si>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</si>
  <si>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</si>
  <si>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</si>
  <si>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</si>
  <si>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</si>
  <si>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</si>
  <si>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</si>
  <si>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</si>
  <si>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</si>
  <si>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Bankarske usluge i platni promet</t>
  </si>
  <si>
    <t>PLAN RASHODA I IZDATAKA   (4. razina)</t>
  </si>
  <si>
    <t>Ostali nesp. rashodi poslovanja</t>
  </si>
  <si>
    <t>Rash. za dodat. ulag. na nefin. imov.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</si>
  <si>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</si>
  <si>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</si>
  <si>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</si>
  <si>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</si>
  <si>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</si>
  <si>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</si>
  <si>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6413 Kamate na depozite po viđenju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</si>
  <si>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</si>
  <si>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</si>
  <si>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</si>
  <si>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</si>
  <si>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</si>
  <si>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6712 Prih. iz nadl.pror. za fin. nefin. imov.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</si>
  <si>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</si>
  <si>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</si>
  <si>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</si>
  <si>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</si>
  <si>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</si>
  <si>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</si>
  <si>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</si>
  <si>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</si>
  <si>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</si>
  <si>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</si>
  <si>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</si>
  <si>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</si>
  <si>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Pomoći pror. koris. nenadlež. pror. MZO</t>
  </si>
  <si>
    <t>Pomoći pror. Koris. nenadlež. pror.  APPRRR</t>
  </si>
  <si>
    <t>A 100102</t>
  </si>
  <si>
    <t>AKTIVNOST: ŠKOLSKA SHEMA</t>
  </si>
  <si>
    <t>SVEUKUPNO 3+4</t>
  </si>
  <si>
    <t>Nak. građan. i kućan. na temelju osig.</t>
  </si>
  <si>
    <t>Naknade građ. i kućanstv. u naravi</t>
  </si>
  <si>
    <t>Ostale nakn. građ. i kuć iz prorač.</t>
  </si>
  <si>
    <t>Prijedlog plana 
za 2019.</t>
  </si>
  <si>
    <t>Projekcija plana
za 2020.</t>
  </si>
  <si>
    <t>Projekcija plana 
za 2021.</t>
  </si>
  <si>
    <t>2021.</t>
  </si>
  <si>
    <t>Ukupno prihodi i primici za 2021.</t>
  </si>
  <si>
    <t>PROJEKCIJA PLANA ZA 2021.</t>
  </si>
  <si>
    <t>Pomoći pror. Koris. nenadlež. pror. OPĆINA Perušić</t>
  </si>
  <si>
    <t>plinovod,vodovod,kanalizacija</t>
  </si>
  <si>
    <t>građevinski objekti</t>
  </si>
  <si>
    <t>postrojenja i oprema</t>
  </si>
  <si>
    <t>T5070-01</t>
  </si>
  <si>
    <t>projekt "školski zalogajčić"</t>
  </si>
  <si>
    <t>rashodi poslovanja</t>
  </si>
  <si>
    <t>materijalni rashodi</t>
  </si>
  <si>
    <t>materijal i sirovine</t>
  </si>
  <si>
    <t>T5070-03</t>
  </si>
  <si>
    <t>pomoćnici u nastavi</t>
  </si>
  <si>
    <t>rashodi za zaposlene</t>
  </si>
  <si>
    <t>plaće -bruto</t>
  </si>
  <si>
    <t>plaće za redovan rad</t>
  </si>
  <si>
    <t>ostali rashodi za zaposlene</t>
  </si>
  <si>
    <t>doprinosi na plaće</t>
  </si>
  <si>
    <t xml:space="preserve">doprinosi za obvezno zdravstveno </t>
  </si>
  <si>
    <t>dop.na pl. U sl.nezaposlenosti</t>
  </si>
  <si>
    <t>knjige</t>
  </si>
  <si>
    <t>RED.DJEL.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</si>
  <si>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</si>
  <si>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</si>
  <si>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</si>
  <si>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</si>
  <si>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</si>
  <si>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 Prijenosi iszmeđu prorač.kor.istog proračuna</t>
  </si>
  <si>
    <t>6391 Tekući prijenosi između pror.kor.ist.pr-prehrana</t>
  </si>
  <si>
    <t>6391 Tekući prijenosi između prora.korist.pror-pomoćnici</t>
  </si>
  <si>
    <t>Rash.za dod.ula nef imovina</t>
  </si>
  <si>
    <t>dodatna ulaganja na građ.objektima</t>
  </si>
  <si>
    <t>Prijevoz zapsolenika na posao</t>
  </si>
  <si>
    <t>OSNOVNA ŠKOLA ANŽ FRANKOPAN KOSINJ</t>
  </si>
  <si>
    <t xml:space="preserve">SVEUKUPNO(3+4)+PROJEKTI </t>
  </si>
  <si>
    <t>6711 Prihodi za fin rashoda poslovanja pror.kor,</t>
  </si>
  <si>
    <t>636 Pomoći proro.kor.pror.koje nije nadl. Općina Perušić</t>
  </si>
  <si>
    <t>661 Prihodi od prodaje roba (sajmovi)</t>
  </si>
  <si>
    <t>Ravnateljica škole:</t>
  </si>
  <si>
    <t>Zrinka Vukelić</t>
  </si>
  <si>
    <t>6319 tekući prijenosi između prorač.kor -voće</t>
  </si>
  <si>
    <t>Ur.broj;2125/32-19-01-1</t>
  </si>
  <si>
    <t>klasa:400-01/19-01-3</t>
  </si>
  <si>
    <t>Kosinj, 01.08.2019.god.</t>
  </si>
  <si>
    <t xml:space="preserve">knjige </t>
  </si>
  <si>
    <t>OŠ ANŽ FRANKOPAN KOSINJ-II IZMJENE I DOPUNE FINANCIJSKOG PLANA ZA 2019. GODINU I PROJEKCIJE PLANA ZA 2020. I 2021. GODINU</t>
  </si>
  <si>
    <t>FINANCIJSKI PLAN (izmjene i dopune) ZA 2019.</t>
  </si>
  <si>
    <t>Financijski plan
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</si>
</sst>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9" xfId="0" applyNumberFormat="1" applyFont="1" applyBorder="1" applyAlignment="1">
      <alignment horizontal="left" wrapText="1"/>
    </xf>
    <xf numFmtId="1" fontId="42" fillId="0" borderId="44" xfId="0" applyNumberFormat="1" applyFont="1" applyBorder="1" applyAlignment="1">
      <alignment wrapText="1"/>
    </xf>
    <xf numFmtId="1" fontId="43" fillId="0" borderId="19" xfId="0" applyNumberFormat="1" applyFont="1" applyBorder="1" applyAlignment="1">
      <alignment horizontal="left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/>
    </xf>
    <xf numFmtId="3" fontId="22" fillId="0" borderId="21" xfId="0" applyNumberFormat="1" applyFont="1" applyBorder="1" applyAlignment="1">
      <alignment horizontal="center" wrapText="1"/>
    </xf>
    <xf numFmtId="3" fontId="22" fillId="0" borderId="21" xfId="0" applyNumberFormat="1" applyFont="1" applyBorder="1" applyAlignment="1">
      <alignment horizontal="right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1" fontId="43" fillId="0" borderId="29" xfId="0" applyNumberFormat="1" applyFont="1" applyBorder="1" applyAlignment="1">
      <alignment horizontal="left" wrapText="1"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51" borderId="0" xfId="0" applyNumberFormat="1" applyFont="1" applyFill="1" applyBorder="1" applyAlignment="1" applyProtection="1">
      <alignment horizontal="center"/>
      <protection/>
    </xf>
    <xf numFmtId="0" fontId="23" fillId="51" borderId="0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1" fontId="25" fillId="51" borderId="0" xfId="0" applyNumberFormat="1" applyFont="1" applyFill="1" applyBorder="1" applyAlignment="1" applyProtection="1">
      <alignment horizontal="center"/>
      <protection/>
    </xf>
    <xf numFmtId="3" fontId="25" fillId="51" borderId="0" xfId="0" applyNumberFormat="1" applyFont="1" applyFill="1" applyBorder="1" applyAlignment="1" applyProtection="1">
      <alignment wrapText="1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74" fillId="0" borderId="0" xfId="0" applyNumberFormat="1" applyFont="1" applyFill="1" applyBorder="1" applyAlignment="1" applyProtection="1">
      <alignment/>
      <protection/>
    </xf>
    <xf numFmtId="3" fontId="75" fillId="0" borderId="0" xfId="0" applyNumberFormat="1" applyFont="1" applyFill="1" applyBorder="1" applyAlignment="1" applyProtection="1">
      <alignment/>
      <protection/>
    </xf>
    <xf numFmtId="3" fontId="73" fillId="0" borderId="0" xfId="0" applyNumberFormat="1" applyFont="1" applyFill="1" applyBorder="1" applyAlignment="1" applyProtection="1">
      <alignment/>
      <protection/>
    </xf>
    <xf numFmtId="3" fontId="76" fillId="0" borderId="0" xfId="0" applyNumberFormat="1" applyFont="1" applyFill="1" applyBorder="1" applyAlignment="1" applyProtection="1">
      <alignment/>
      <protection/>
    </xf>
    <xf numFmtId="3" fontId="77" fillId="0" borderId="0" xfId="0" applyNumberFormat="1" applyFont="1" applyFill="1" applyBorder="1" applyAlignment="1" applyProtection="1">
      <alignment/>
      <protection/>
    </xf>
    <xf numFmtId="3" fontId="74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43750"/>
          <a:ext cx="2933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1437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9525</xdr:rowOff>
    </xdr:from>
    <xdr:to>
      <xdr:col>1</xdr:col>
      <xdr:colOff>0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801350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0</xdr:col>
      <xdr:colOff>1057275</xdr:colOff>
      <xdr:row>49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80135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6" sqref="F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47" t="s">
        <v>158</v>
      </c>
      <c r="B3" s="147"/>
      <c r="C3" s="147"/>
      <c r="D3" s="147"/>
      <c r="E3" s="147"/>
      <c r="F3" s="147"/>
      <c r="G3" s="147"/>
      <c r="H3" s="147"/>
    </row>
    <row r="4" spans="1:8" s="72" customFormat="1" ht="26.25" customHeight="1">
      <c r="A4" s="147" t="s">
        <v>32</v>
      </c>
      <c r="B4" s="147"/>
      <c r="C4" s="147"/>
      <c r="D4" s="147"/>
      <c r="E4" s="147"/>
      <c r="F4" s="147"/>
      <c r="G4" s="148"/>
      <c r="H4" s="148"/>
    </row>
    <row r="5" spans="1:5" ht="15.75" customHeight="1">
      <c r="A5" s="73"/>
      <c r="B5" s="74"/>
      <c r="C5" s="74"/>
      <c r="D5" s="74"/>
      <c r="E5" s="74"/>
    </row>
    <row r="6" spans="1:9" ht="27.75" customHeight="1">
      <c r="A6" s="75"/>
      <c r="B6" s="76"/>
      <c r="C6" s="76"/>
      <c r="D6" s="77"/>
      <c r="E6" s="78"/>
      <c r="F6" s="79" t="s">
        <v>160</v>
      </c>
      <c r="G6" s="79" t="s">
        <v>110</v>
      </c>
      <c r="H6" s="80" t="s">
        <v>111</v>
      </c>
      <c r="I6" s="81"/>
    </row>
    <row r="7" spans="1:9" ht="27.75" customHeight="1">
      <c r="A7" s="149" t="s">
        <v>33</v>
      </c>
      <c r="B7" s="150"/>
      <c r="C7" s="150"/>
      <c r="D7" s="150"/>
      <c r="E7" s="151"/>
      <c r="F7" s="97">
        <v>2585987</v>
      </c>
      <c r="G7" s="97">
        <v>2525960</v>
      </c>
      <c r="H7" s="97">
        <v>2525960</v>
      </c>
      <c r="I7" s="95"/>
    </row>
    <row r="8" spans="1:8" ht="22.5" customHeight="1">
      <c r="A8" s="152" t="s">
        <v>0</v>
      </c>
      <c r="B8" s="153"/>
      <c r="C8" s="153"/>
      <c r="D8" s="153"/>
      <c r="E8" s="154"/>
      <c r="F8" s="100">
        <v>2585987</v>
      </c>
      <c r="G8" s="100">
        <v>2525960</v>
      </c>
      <c r="H8" s="100">
        <v>2525960</v>
      </c>
    </row>
    <row r="9" spans="1:8" ht="22.5" customHeight="1">
      <c r="A9" s="155" t="s">
        <v>35</v>
      </c>
      <c r="B9" s="154"/>
      <c r="C9" s="154"/>
      <c r="D9" s="154"/>
      <c r="E9" s="154"/>
      <c r="F9" s="100">
        <v>0</v>
      </c>
      <c r="G9" s="100">
        <v>0</v>
      </c>
      <c r="H9" s="100">
        <v>0</v>
      </c>
    </row>
    <row r="10" spans="1:8" ht="22.5" customHeight="1">
      <c r="A10" s="96" t="s">
        <v>34</v>
      </c>
      <c r="B10" s="99"/>
      <c r="C10" s="99"/>
      <c r="D10" s="99"/>
      <c r="E10" s="99"/>
      <c r="F10" s="97">
        <v>2585987</v>
      </c>
      <c r="G10" s="97">
        <v>2525960</v>
      </c>
      <c r="H10" s="97">
        <v>2525960</v>
      </c>
    </row>
    <row r="11" spans="1:10" ht="22.5" customHeight="1">
      <c r="A11" s="156" t="s">
        <v>1</v>
      </c>
      <c r="B11" s="153"/>
      <c r="C11" s="153"/>
      <c r="D11" s="153"/>
      <c r="E11" s="157"/>
      <c r="F11" s="100">
        <v>2585987</v>
      </c>
      <c r="G11" s="100">
        <v>2525960</v>
      </c>
      <c r="H11" s="83">
        <v>2525960</v>
      </c>
      <c r="I11" s="62"/>
      <c r="J11" s="62"/>
    </row>
    <row r="12" spans="1:10" ht="22.5" customHeight="1">
      <c r="A12" s="158" t="s">
        <v>42</v>
      </c>
      <c r="B12" s="154"/>
      <c r="C12" s="154"/>
      <c r="D12" s="154"/>
      <c r="E12" s="154"/>
      <c r="F12" s="82">
        <v>0</v>
      </c>
      <c r="G12" s="82">
        <v>0</v>
      </c>
      <c r="H12" s="83">
        <v>0</v>
      </c>
      <c r="I12" s="62"/>
      <c r="J12" s="62"/>
    </row>
    <row r="13" spans="1:10" ht="22.5" customHeight="1">
      <c r="A13" s="159" t="s">
        <v>2</v>
      </c>
      <c r="B13" s="150"/>
      <c r="C13" s="150"/>
      <c r="D13" s="150"/>
      <c r="E13" s="150"/>
      <c r="F13" s="98">
        <f>+F7-F10</f>
        <v>0</v>
      </c>
      <c r="G13" s="98">
        <f>+G7-G10</f>
        <v>0</v>
      </c>
      <c r="H13" s="98">
        <f>+H7-H10</f>
        <v>0</v>
      </c>
      <c r="J13" s="62"/>
    </row>
    <row r="14" spans="1:8" ht="25.5" customHeight="1">
      <c r="A14" s="147"/>
      <c r="B14" s="160"/>
      <c r="C14" s="160"/>
      <c r="D14" s="160"/>
      <c r="E14" s="160"/>
      <c r="F14" s="161"/>
      <c r="G14" s="161"/>
      <c r="H14" s="161"/>
    </row>
    <row r="15" spans="1:10" ht="27.75" customHeight="1">
      <c r="A15" s="75"/>
      <c r="B15" s="76"/>
      <c r="C15" s="76"/>
      <c r="D15" s="77"/>
      <c r="E15" s="78"/>
      <c r="F15" s="79" t="s">
        <v>109</v>
      </c>
      <c r="G15" s="79" t="s">
        <v>110</v>
      </c>
      <c r="H15" s="80" t="s">
        <v>111</v>
      </c>
      <c r="J15" s="62"/>
    </row>
    <row r="16" spans="1:10" ht="30.75" customHeight="1">
      <c r="A16" s="162" t="s">
        <v>43</v>
      </c>
      <c r="B16" s="163"/>
      <c r="C16" s="163"/>
      <c r="D16" s="163"/>
      <c r="E16" s="164"/>
      <c r="F16" s="101">
        <v>0</v>
      </c>
      <c r="G16" s="101">
        <v>0</v>
      </c>
      <c r="H16" s="102">
        <v>0</v>
      </c>
      <c r="J16" s="62"/>
    </row>
    <row r="17" spans="1:10" ht="34.5" customHeight="1">
      <c r="A17" s="165" t="s">
        <v>44</v>
      </c>
      <c r="B17" s="166"/>
      <c r="C17" s="166"/>
      <c r="D17" s="166"/>
      <c r="E17" s="167"/>
      <c r="F17" s="103">
        <v>0</v>
      </c>
      <c r="G17" s="103">
        <v>0</v>
      </c>
      <c r="H17" s="98">
        <v>0</v>
      </c>
      <c r="J17" s="62"/>
    </row>
    <row r="18" spans="1:10" s="67" customFormat="1" ht="25.5" customHeight="1">
      <c r="A18" s="170"/>
      <c r="B18" s="160"/>
      <c r="C18" s="160"/>
      <c r="D18" s="160"/>
      <c r="E18" s="160"/>
      <c r="F18" s="161"/>
      <c r="G18" s="161"/>
      <c r="H18" s="161"/>
      <c r="J18" s="104"/>
    </row>
    <row r="19" spans="1:11" s="67" customFormat="1" ht="27.75" customHeight="1">
      <c r="A19" s="75"/>
      <c r="B19" s="76"/>
      <c r="C19" s="76"/>
      <c r="D19" s="77"/>
      <c r="E19" s="78"/>
      <c r="F19" s="79" t="s">
        <v>109</v>
      </c>
      <c r="G19" s="79" t="s">
        <v>110</v>
      </c>
      <c r="H19" s="80" t="s">
        <v>111</v>
      </c>
      <c r="J19" s="104"/>
      <c r="K19" s="104"/>
    </row>
    <row r="20" spans="1:10" s="67" customFormat="1" ht="22.5" customHeight="1">
      <c r="A20" s="152" t="s">
        <v>3</v>
      </c>
      <c r="B20" s="153"/>
      <c r="C20" s="153"/>
      <c r="D20" s="153"/>
      <c r="E20" s="153"/>
      <c r="F20" s="82">
        <v>0</v>
      </c>
      <c r="G20" s="82">
        <v>0</v>
      </c>
      <c r="H20" s="82">
        <v>0</v>
      </c>
      <c r="J20" s="104"/>
    </row>
    <row r="21" spans="1:8" s="67" customFormat="1" ht="33.75" customHeight="1">
      <c r="A21" s="152" t="s">
        <v>4</v>
      </c>
      <c r="B21" s="153"/>
      <c r="C21" s="153"/>
      <c r="D21" s="153"/>
      <c r="E21" s="153"/>
      <c r="F21" s="82">
        <v>0</v>
      </c>
      <c r="G21" s="82">
        <v>0</v>
      </c>
      <c r="H21" s="82">
        <v>0</v>
      </c>
    </row>
    <row r="22" spans="1:11" s="67" customFormat="1" ht="22.5" customHeight="1">
      <c r="A22" s="159" t="s">
        <v>5</v>
      </c>
      <c r="B22" s="150"/>
      <c r="C22" s="150"/>
      <c r="D22" s="150"/>
      <c r="E22" s="150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7" customFormat="1" ht="25.5" customHeight="1">
      <c r="A23" s="170"/>
      <c r="B23" s="160"/>
      <c r="C23" s="160"/>
      <c r="D23" s="160"/>
      <c r="E23" s="160"/>
      <c r="F23" s="161"/>
      <c r="G23" s="161"/>
      <c r="H23" s="161"/>
    </row>
    <row r="24" spans="1:8" s="67" customFormat="1" ht="22.5" customHeight="1">
      <c r="A24" s="156" t="s">
        <v>6</v>
      </c>
      <c r="B24" s="153"/>
      <c r="C24" s="153"/>
      <c r="D24" s="153"/>
      <c r="E24" s="153"/>
      <c r="F24" s="82">
        <f>IF((F13+F17+F22)&lt;&gt;0,"NESLAGANJE ZBROJA",(F13+F17+F22))</f>
        <v>0</v>
      </c>
      <c r="G24" s="82">
        <f>IF((G13+G17+G22)&lt;&gt;0,"NESLAGANJE ZBROJA",(G13+G17+G22))</f>
        <v>0</v>
      </c>
      <c r="H24" s="82">
        <f>IF((H13+H17+H22)&lt;&gt;0,"NESLAGANJE ZBROJA",(H13+H17+H22))</f>
        <v>0</v>
      </c>
    </row>
    <row r="25" spans="1:5" s="67" customFormat="1" ht="18" customHeight="1">
      <c r="A25" s="84"/>
      <c r="B25" s="74"/>
      <c r="C25" s="74"/>
      <c r="D25" s="74"/>
      <c r="E25" s="74"/>
    </row>
    <row r="26" spans="1:8" ht="42" customHeight="1">
      <c r="A26" s="168" t="s">
        <v>45</v>
      </c>
      <c r="B26" s="169"/>
      <c r="C26" s="169"/>
      <c r="D26" s="169"/>
      <c r="E26" s="169"/>
      <c r="F26" s="169"/>
      <c r="G26" s="169"/>
      <c r="H26" s="169"/>
    </row>
    <row r="27" ht="12.75">
      <c r="E27" s="106"/>
    </row>
    <row r="31" spans="6:8" ht="12.75">
      <c r="F31" s="62"/>
      <c r="G31" s="62"/>
      <c r="H31" s="62"/>
    </row>
    <row r="32" spans="6:8" ht="12.75">
      <c r="F32" s="62"/>
      <c r="G32" s="62"/>
      <c r="H32" s="62"/>
    </row>
    <row r="33" spans="5:8" ht="12.75">
      <c r="E33" s="107"/>
      <c r="F33" s="64"/>
      <c r="G33" s="64"/>
      <c r="H33" s="64"/>
    </row>
    <row r="34" spans="5:8" ht="12.75">
      <c r="E34" s="107"/>
      <c r="F34" s="62"/>
      <c r="G34" s="62"/>
      <c r="H34" s="62"/>
    </row>
    <row r="35" spans="5:8" ht="12.75">
      <c r="E35" s="107"/>
      <c r="F35" s="62"/>
      <c r="G35" s="62"/>
      <c r="H35" s="62"/>
    </row>
    <row r="36" spans="5:8" ht="12.75">
      <c r="E36" s="107"/>
      <c r="F36" s="62"/>
      <c r="G36" s="62"/>
      <c r="H36" s="62"/>
    </row>
    <row r="37" spans="5:8" ht="12.75">
      <c r="E37" s="107"/>
      <c r="F37" s="62"/>
      <c r="G37" s="62"/>
      <c r="H37" s="62"/>
    </row>
    <row r="38" ht="12.75">
      <c r="E38" s="107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view="pageBreakPreview" zoomScale="120" zoomScaleSheetLayoutView="120" zoomScalePageLayoutView="0" workbookViewId="0" topLeftCell="A1">
      <selection activeCell="C7" sqref="C7"/>
    </sheetView>
  </sheetViews>
  <sheetFormatPr defaultColWidth="11.421875" defaultRowHeight="12.75"/>
  <cols>
    <col min="1" max="1" width="44.28125" style="37" customWidth="1"/>
    <col min="2" max="3" width="16.421875" style="37" customWidth="1"/>
    <col min="4" max="4" width="16.421875" style="68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115"/>
      <c r="H2" s="17" t="s">
        <v>8</v>
      </c>
    </row>
    <row r="3" spans="1:8" s="1" customFormat="1" ht="16.5" thickBot="1">
      <c r="A3" s="91" t="s">
        <v>9</v>
      </c>
      <c r="B3" s="174" t="s">
        <v>37</v>
      </c>
      <c r="C3" s="175"/>
      <c r="D3" s="175"/>
      <c r="E3" s="175"/>
      <c r="F3" s="175"/>
      <c r="G3" s="175"/>
      <c r="H3" s="176"/>
    </row>
    <row r="4" spans="1:8" s="1" customFormat="1" ht="90" thickBot="1">
      <c r="A4" s="92" t="s">
        <v>10</v>
      </c>
      <c r="B4" s="18" t="s">
        <v>91</v>
      </c>
      <c r="C4" s="19" t="s">
        <v>89</v>
      </c>
      <c r="D4" s="19" t="s">
        <v>13</v>
      </c>
      <c r="E4" s="19" t="s">
        <v>14</v>
      </c>
      <c r="F4" s="19" t="s">
        <v>15</v>
      </c>
      <c r="G4" s="19" t="s">
        <v>36</v>
      </c>
      <c r="H4" s="20" t="s">
        <v>16</v>
      </c>
    </row>
    <row r="5" spans="1:8" s="1" customFormat="1" ht="12.75" customHeight="1">
      <c r="A5" s="118" t="s">
        <v>78</v>
      </c>
      <c r="B5" s="119"/>
      <c r="C5" s="120"/>
      <c r="D5" s="121"/>
      <c r="E5" s="122">
        <f>SUM(E6+E8+E9)</f>
        <v>2035849</v>
      </c>
      <c r="F5" s="123"/>
      <c r="G5" s="124"/>
      <c r="H5" s="125"/>
    </row>
    <row r="6" spans="1:8" s="1" customFormat="1" ht="12.75" customHeight="1">
      <c r="A6" s="116" t="s">
        <v>79</v>
      </c>
      <c r="B6" s="22"/>
      <c r="C6" s="23"/>
      <c r="D6" s="23"/>
      <c r="E6" s="23">
        <v>2008509</v>
      </c>
      <c r="F6" s="23"/>
      <c r="G6" s="24"/>
      <c r="H6" s="25"/>
    </row>
    <row r="7" spans="1:8" s="1" customFormat="1" ht="12.75" customHeight="1">
      <c r="A7" s="116" t="s">
        <v>135</v>
      </c>
      <c r="B7" s="22"/>
      <c r="C7" s="23"/>
      <c r="D7" s="23"/>
      <c r="E7" s="23">
        <v>2008509</v>
      </c>
      <c r="F7" s="23"/>
      <c r="G7" s="24"/>
      <c r="H7" s="25"/>
    </row>
    <row r="8" spans="1:8" s="1" customFormat="1" ht="12.75" customHeight="1">
      <c r="A8" s="116" t="s">
        <v>149</v>
      </c>
      <c r="B8" s="22"/>
      <c r="C8" s="23"/>
      <c r="D8" s="23"/>
      <c r="E8" s="23">
        <v>10000</v>
      </c>
      <c r="F8" s="23"/>
      <c r="G8" s="24"/>
      <c r="H8" s="25"/>
    </row>
    <row r="9" spans="1:8" s="1" customFormat="1" ht="12.75" customHeight="1">
      <c r="A9" s="116" t="s">
        <v>136</v>
      </c>
      <c r="B9" s="22"/>
      <c r="C9" s="23"/>
      <c r="D9" s="23"/>
      <c r="E9" s="23">
        <v>17340</v>
      </c>
      <c r="F9" s="23"/>
      <c r="G9" s="24"/>
      <c r="H9" s="25"/>
    </row>
    <row r="10" spans="1:8" s="1" customFormat="1" ht="12.75" customHeight="1">
      <c r="A10" s="116" t="s">
        <v>136</v>
      </c>
      <c r="B10" s="22"/>
      <c r="C10" s="23"/>
      <c r="D10" s="23"/>
      <c r="E10" s="23">
        <v>17340</v>
      </c>
      <c r="F10" s="23"/>
      <c r="G10" s="24"/>
      <c r="H10" s="25"/>
    </row>
    <row r="11" spans="1:8" s="1" customFormat="1" ht="12.75" customHeight="1">
      <c r="A11" s="126" t="s">
        <v>137</v>
      </c>
      <c r="B11" s="127"/>
      <c r="C11" s="23"/>
      <c r="D11" s="23"/>
      <c r="E11" s="128">
        <f>SUM(E12+E13)</f>
        <v>0</v>
      </c>
      <c r="F11" s="23"/>
      <c r="G11" s="24"/>
      <c r="H11" s="25"/>
    </row>
    <row r="12" spans="1:8" s="1" customFormat="1" ht="12.75" customHeight="1">
      <c r="A12" s="116" t="s">
        <v>138</v>
      </c>
      <c r="B12" s="22"/>
      <c r="C12" s="23"/>
      <c r="D12" s="23"/>
      <c r="E12" s="23"/>
      <c r="F12" s="23"/>
      <c r="G12" s="24"/>
      <c r="H12" s="25"/>
    </row>
    <row r="13" spans="1:8" s="1" customFormat="1" ht="12.75" customHeight="1">
      <c r="A13" s="116" t="s">
        <v>139</v>
      </c>
      <c r="B13" s="22"/>
      <c r="C13" s="23"/>
      <c r="D13" s="23"/>
      <c r="E13" s="23"/>
      <c r="F13" s="23"/>
      <c r="G13" s="24"/>
      <c r="H13" s="25"/>
    </row>
    <row r="14" spans="1:8" s="1" customFormat="1" ht="12.75" customHeight="1">
      <c r="A14" s="126" t="s">
        <v>140</v>
      </c>
      <c r="B14" s="127">
        <f>SUM(B15+B16+B17)</f>
        <v>65663</v>
      </c>
      <c r="C14" s="23"/>
      <c r="D14" s="23"/>
      <c r="E14" s="128">
        <f>SUM(E15+E16)</f>
        <v>0</v>
      </c>
      <c r="F14" s="23"/>
      <c r="G14" s="24"/>
      <c r="H14" s="25"/>
    </row>
    <row r="15" spans="1:8" s="1" customFormat="1" ht="12.75" customHeight="1">
      <c r="A15" s="116" t="s">
        <v>141</v>
      </c>
      <c r="B15" s="22">
        <v>21262</v>
      </c>
      <c r="C15" s="23"/>
      <c r="D15" s="23"/>
      <c r="E15" s="23"/>
      <c r="F15" s="23"/>
      <c r="G15" s="24"/>
      <c r="H15" s="25"/>
    </row>
    <row r="16" spans="1:8" s="1" customFormat="1" ht="12.75" customHeight="1">
      <c r="A16" s="116" t="s">
        <v>142</v>
      </c>
      <c r="B16" s="22">
        <v>43465</v>
      </c>
      <c r="C16" s="23"/>
      <c r="D16" s="23"/>
      <c r="E16" s="23"/>
      <c r="F16" s="23"/>
      <c r="G16" s="24"/>
      <c r="H16" s="25"/>
    </row>
    <row r="17" spans="1:8" s="1" customFormat="1" ht="12.75" customHeight="1">
      <c r="A17" s="116" t="s">
        <v>153</v>
      </c>
      <c r="B17" s="22">
        <v>936</v>
      </c>
      <c r="C17" s="23"/>
      <c r="D17" s="23"/>
      <c r="E17" s="23"/>
      <c r="F17" s="23"/>
      <c r="G17" s="24"/>
      <c r="H17" s="25"/>
    </row>
    <row r="18" spans="1:8" s="1" customFormat="1" ht="12.75">
      <c r="A18" s="126" t="s">
        <v>80</v>
      </c>
      <c r="B18" s="127">
        <v>0</v>
      </c>
      <c r="C18" s="128">
        <f>SUM(C19)</f>
        <v>0</v>
      </c>
      <c r="D18" s="128"/>
      <c r="E18" s="128"/>
      <c r="F18" s="23"/>
      <c r="G18" s="24"/>
      <c r="H18" s="25"/>
    </row>
    <row r="19" spans="1:8" s="1" customFormat="1" ht="12.75">
      <c r="A19" s="116" t="s">
        <v>81</v>
      </c>
      <c r="B19" s="22"/>
      <c r="C19" s="23"/>
      <c r="D19" s="23"/>
      <c r="E19" s="23"/>
      <c r="F19" s="23"/>
      <c r="G19" s="24"/>
      <c r="H19" s="25"/>
    </row>
    <row r="20" spans="1:8" s="1" customFormat="1" ht="12.75">
      <c r="A20" s="116" t="s">
        <v>82</v>
      </c>
      <c r="B20" s="22"/>
      <c r="C20" s="23"/>
      <c r="D20" s="23"/>
      <c r="E20" s="23"/>
      <c r="F20" s="23"/>
      <c r="G20" s="24"/>
      <c r="H20" s="25"/>
    </row>
    <row r="21" spans="1:8" s="1" customFormat="1" ht="12.75">
      <c r="A21" s="126" t="s">
        <v>83</v>
      </c>
      <c r="B21" s="127"/>
      <c r="C21" s="128"/>
      <c r="D21" s="128">
        <f>SUM(D22)</f>
        <v>0</v>
      </c>
      <c r="E21" s="128">
        <f>SUM(E22)</f>
        <v>0</v>
      </c>
      <c r="F21" s="23"/>
      <c r="G21" s="24"/>
      <c r="H21" s="25"/>
    </row>
    <row r="22" spans="1:8" s="1" customFormat="1" ht="12.75">
      <c r="A22" s="116" t="s">
        <v>84</v>
      </c>
      <c r="B22" s="22"/>
      <c r="C22" s="23"/>
      <c r="D22" s="23"/>
      <c r="E22" s="23"/>
      <c r="F22" s="23"/>
      <c r="G22" s="24"/>
      <c r="H22" s="25"/>
    </row>
    <row r="23" spans="1:8" s="1" customFormat="1" ht="12.75">
      <c r="A23" s="116" t="s">
        <v>85</v>
      </c>
      <c r="B23" s="22"/>
      <c r="C23" s="23"/>
      <c r="D23" s="23"/>
      <c r="E23" s="23"/>
      <c r="F23" s="23"/>
      <c r="G23" s="24"/>
      <c r="H23" s="25"/>
    </row>
    <row r="24" spans="1:8" s="1" customFormat="1" ht="12.75">
      <c r="A24" s="126" t="s">
        <v>95</v>
      </c>
      <c r="B24" s="127"/>
      <c r="C24" s="128">
        <v>0</v>
      </c>
      <c r="D24" s="128"/>
      <c r="E24" s="128">
        <f>E25</f>
        <v>2900</v>
      </c>
      <c r="F24" s="128">
        <v>20000</v>
      </c>
      <c r="G24" s="24"/>
      <c r="H24" s="25"/>
    </row>
    <row r="25" spans="1:8" s="1" customFormat="1" ht="12.75">
      <c r="A25" s="116" t="s">
        <v>150</v>
      </c>
      <c r="B25" s="127"/>
      <c r="C25" s="128">
        <v>0</v>
      </c>
      <c r="D25" s="128"/>
      <c r="E25" s="128">
        <v>2900</v>
      </c>
      <c r="F25" s="128"/>
      <c r="G25" s="24"/>
      <c r="H25" s="25"/>
    </row>
    <row r="26" spans="1:8" s="1" customFormat="1" ht="12.75">
      <c r="A26" s="116" t="s">
        <v>96</v>
      </c>
      <c r="B26" s="22"/>
      <c r="C26" s="23">
        <v>0</v>
      </c>
      <c r="D26" s="23"/>
      <c r="E26" s="23"/>
      <c r="F26" s="23"/>
      <c r="G26" s="24"/>
      <c r="H26" s="25"/>
    </row>
    <row r="27" spans="1:8" s="1" customFormat="1" ht="12.75">
      <c r="A27" s="116" t="s">
        <v>97</v>
      </c>
      <c r="B27" s="22"/>
      <c r="C27" s="23"/>
      <c r="D27" s="23"/>
      <c r="E27" s="23"/>
      <c r="F27" s="23"/>
      <c r="G27" s="24"/>
      <c r="H27" s="25"/>
    </row>
    <row r="28" spans="1:8" s="1" customFormat="1" ht="12.75">
      <c r="A28" s="126" t="s">
        <v>86</v>
      </c>
      <c r="B28" s="127">
        <f>SUM(B29+B31)</f>
        <v>461575</v>
      </c>
      <c r="C28" s="128"/>
      <c r="D28" s="128"/>
      <c r="E28" s="128"/>
      <c r="F28" s="23"/>
      <c r="G28" s="24"/>
      <c r="H28" s="25"/>
    </row>
    <row r="29" spans="1:8" s="1" customFormat="1" ht="12.75">
      <c r="A29" s="116" t="s">
        <v>87</v>
      </c>
      <c r="B29" s="22">
        <v>461575</v>
      </c>
      <c r="C29" s="23"/>
      <c r="D29" s="23"/>
      <c r="E29" s="23"/>
      <c r="F29" s="23"/>
      <c r="G29" s="24"/>
      <c r="H29" s="25"/>
    </row>
    <row r="30" spans="1:8" s="1" customFormat="1" ht="12.75">
      <c r="A30" s="116" t="s">
        <v>148</v>
      </c>
      <c r="B30" s="22">
        <v>437068</v>
      </c>
      <c r="C30" s="23"/>
      <c r="D30" s="23"/>
      <c r="E30" s="23"/>
      <c r="F30" s="23"/>
      <c r="G30" s="24"/>
      <c r="H30" s="25"/>
    </row>
    <row r="31" spans="1:8" s="1" customFormat="1" ht="13.5" thickBot="1">
      <c r="A31" s="117" t="s">
        <v>88</v>
      </c>
      <c r="B31" s="27">
        <v>0</v>
      </c>
      <c r="C31" s="28"/>
      <c r="D31" s="28"/>
      <c r="E31" s="28"/>
      <c r="F31" s="28"/>
      <c r="G31" s="29"/>
      <c r="H31" s="30"/>
    </row>
    <row r="32" spans="1:8" s="1" customFormat="1" ht="30" customHeight="1" thickBot="1">
      <c r="A32" s="31"/>
      <c r="B32" s="32">
        <f>SUM(B14+B28)</f>
        <v>527238</v>
      </c>
      <c r="C32" s="33">
        <f>SUM(C18+C25)</f>
        <v>0</v>
      </c>
      <c r="D32" s="34">
        <f>SUM(D21)</f>
        <v>0</v>
      </c>
      <c r="E32" s="33">
        <f>E5+E24</f>
        <v>2038749</v>
      </c>
      <c r="F32" s="34">
        <f>SUM(F24)</f>
        <v>20000</v>
      </c>
      <c r="G32" s="33">
        <v>0</v>
      </c>
      <c r="H32" s="35">
        <v>0</v>
      </c>
    </row>
    <row r="33" spans="1:8" s="1" customFormat="1" ht="28.5" customHeight="1" thickBot="1">
      <c r="A33" s="31" t="s">
        <v>38</v>
      </c>
      <c r="B33" s="171">
        <f>SUM(B32:F32)</f>
        <v>2585987</v>
      </c>
      <c r="C33" s="172"/>
      <c r="D33" s="172"/>
      <c r="E33" s="172"/>
      <c r="F33" s="172"/>
      <c r="G33" s="172"/>
      <c r="H33" s="173"/>
    </row>
    <row r="34" spans="1:8" ht="13.5" thickBot="1">
      <c r="A34" s="14"/>
      <c r="B34" s="14"/>
      <c r="C34" s="14"/>
      <c r="D34" s="15"/>
      <c r="E34" s="36"/>
      <c r="F34" s="62"/>
      <c r="H34" s="17"/>
    </row>
    <row r="35" spans="1:8" ht="24" customHeight="1" thickBot="1">
      <c r="A35" s="93" t="s">
        <v>9</v>
      </c>
      <c r="B35" s="174" t="s">
        <v>39</v>
      </c>
      <c r="C35" s="175"/>
      <c r="D35" s="175"/>
      <c r="E35" s="175"/>
      <c r="F35" s="175"/>
      <c r="G35" s="175"/>
      <c r="H35" s="176"/>
    </row>
    <row r="36" spans="1:8" ht="90" thickBot="1">
      <c r="A36" s="94" t="s">
        <v>10</v>
      </c>
      <c r="B36" s="18" t="s">
        <v>11</v>
      </c>
      <c r="C36" s="19" t="s">
        <v>12</v>
      </c>
      <c r="D36" s="19" t="s">
        <v>13</v>
      </c>
      <c r="E36" s="19" t="s">
        <v>14</v>
      </c>
      <c r="F36" s="19" t="s">
        <v>15</v>
      </c>
      <c r="G36" s="19" t="s">
        <v>36</v>
      </c>
      <c r="H36" s="20" t="s">
        <v>16</v>
      </c>
    </row>
    <row r="37" spans="1:8" ht="12.75">
      <c r="A37" s="3" t="s">
        <v>78</v>
      </c>
      <c r="B37" s="4">
        <v>54400</v>
      </c>
      <c r="C37" s="5"/>
      <c r="D37" s="6"/>
      <c r="E37" s="7">
        <v>2047960</v>
      </c>
      <c r="F37" s="7"/>
      <c r="G37" s="8"/>
      <c r="H37" s="9"/>
    </row>
    <row r="38" spans="1:8" ht="12.75">
      <c r="A38" s="21" t="s">
        <v>80</v>
      </c>
      <c r="B38" s="22"/>
      <c r="C38" s="23">
        <v>0</v>
      </c>
      <c r="D38" s="23"/>
      <c r="E38" s="23"/>
      <c r="F38" s="23"/>
      <c r="G38" s="24"/>
      <c r="H38" s="25"/>
    </row>
    <row r="39" spans="1:8" ht="12.75">
      <c r="A39" s="21" t="s">
        <v>83</v>
      </c>
      <c r="B39" s="22"/>
      <c r="C39" s="23"/>
      <c r="D39" s="23"/>
      <c r="E39" s="23"/>
      <c r="F39" s="23"/>
      <c r="G39" s="24"/>
      <c r="H39" s="25"/>
    </row>
    <row r="40" spans="1:8" ht="12.75">
      <c r="A40" s="21" t="s">
        <v>95</v>
      </c>
      <c r="B40" s="22"/>
      <c r="C40" s="23">
        <v>0</v>
      </c>
      <c r="D40" s="23"/>
      <c r="E40" s="23"/>
      <c r="F40" s="23"/>
      <c r="G40" s="24"/>
      <c r="H40" s="25"/>
    </row>
    <row r="41" spans="1:8" ht="12.75">
      <c r="A41" s="21" t="s">
        <v>86</v>
      </c>
      <c r="B41" s="22">
        <v>423600</v>
      </c>
      <c r="C41" s="23"/>
      <c r="D41" s="23"/>
      <c r="E41" s="23"/>
      <c r="F41" s="23"/>
      <c r="G41" s="24"/>
      <c r="H41" s="25"/>
    </row>
    <row r="42" spans="1:8" ht="12.75">
      <c r="A42" s="21"/>
      <c r="B42" s="22">
        <v>0</v>
      </c>
      <c r="C42" s="23"/>
      <c r="D42" s="23"/>
      <c r="E42" s="23"/>
      <c r="F42" s="23"/>
      <c r="G42" s="24"/>
      <c r="H42" s="25"/>
    </row>
    <row r="43" spans="1:8" ht="12.75">
      <c r="A43" s="21"/>
      <c r="B43" s="22"/>
      <c r="C43" s="23"/>
      <c r="D43" s="23"/>
      <c r="E43" s="23"/>
      <c r="F43" s="23"/>
      <c r="G43" s="24"/>
      <c r="H43" s="25"/>
    </row>
    <row r="44" spans="1:8" ht="13.5" thickBot="1">
      <c r="A44" s="26"/>
      <c r="B44" s="22"/>
      <c r="C44" s="23"/>
      <c r="D44" s="23"/>
      <c r="E44" s="23"/>
      <c r="F44" s="23"/>
      <c r="G44" s="24"/>
      <c r="H44" s="25"/>
    </row>
    <row r="45" spans="1:8" s="1" customFormat="1" ht="30" customHeight="1" thickBot="1">
      <c r="A45" s="31" t="s">
        <v>17</v>
      </c>
      <c r="B45" s="32">
        <f>B41+B37</f>
        <v>478000</v>
      </c>
      <c r="C45" s="33">
        <v>0</v>
      </c>
      <c r="D45" s="34">
        <f>SUM(D39)</f>
        <v>0</v>
      </c>
      <c r="E45" s="33">
        <v>2047960</v>
      </c>
      <c r="F45" s="34">
        <f>SUM(F40)</f>
        <v>0</v>
      </c>
      <c r="G45" s="33">
        <v>0</v>
      </c>
      <c r="H45" s="35">
        <v>0</v>
      </c>
    </row>
    <row r="46" spans="1:8" s="1" customFormat="1" ht="28.5" customHeight="1" thickBot="1">
      <c r="A46" s="31" t="s">
        <v>41</v>
      </c>
      <c r="B46" s="171">
        <v>2525960</v>
      </c>
      <c r="C46" s="172"/>
      <c r="D46" s="172"/>
      <c r="E46" s="172"/>
      <c r="F46" s="172"/>
      <c r="G46" s="172"/>
      <c r="H46" s="173"/>
    </row>
    <row r="47" spans="4:7" ht="13.5" thickBot="1">
      <c r="D47" s="38"/>
      <c r="E47" s="39"/>
      <c r="F47" s="62"/>
      <c r="G47" s="62"/>
    </row>
    <row r="48" spans="1:8" ht="16.5" thickBot="1">
      <c r="A48" s="93" t="s">
        <v>9</v>
      </c>
      <c r="B48" s="174" t="s">
        <v>112</v>
      </c>
      <c r="C48" s="175"/>
      <c r="D48" s="175"/>
      <c r="E48" s="175"/>
      <c r="F48" s="175"/>
      <c r="G48" s="175"/>
      <c r="H48" s="176"/>
    </row>
    <row r="49" spans="1:8" ht="90" thickBot="1">
      <c r="A49" s="94" t="s">
        <v>10</v>
      </c>
      <c r="B49" s="18" t="s">
        <v>11</v>
      </c>
      <c r="C49" s="19" t="s">
        <v>12</v>
      </c>
      <c r="D49" s="19" t="s">
        <v>13</v>
      </c>
      <c r="E49" s="19" t="s">
        <v>14</v>
      </c>
      <c r="F49" s="19" t="s">
        <v>15</v>
      </c>
      <c r="G49" s="19" t="s">
        <v>36</v>
      </c>
      <c r="H49" s="20" t="s">
        <v>16</v>
      </c>
    </row>
    <row r="50" spans="1:8" ht="12.75">
      <c r="A50" s="3" t="s">
        <v>78</v>
      </c>
      <c r="B50" s="4">
        <v>54400</v>
      </c>
      <c r="C50" s="5"/>
      <c r="D50" s="6"/>
      <c r="E50" s="135">
        <v>2047960</v>
      </c>
      <c r="F50" s="7"/>
      <c r="G50" s="8"/>
      <c r="H50" s="9"/>
    </row>
    <row r="51" spans="1:8" ht="12.75">
      <c r="A51" s="21" t="s">
        <v>80</v>
      </c>
      <c r="B51" s="22"/>
      <c r="C51" s="23">
        <v>0</v>
      </c>
      <c r="D51" s="23"/>
      <c r="E51" s="23"/>
      <c r="F51" s="23"/>
      <c r="G51" s="24"/>
      <c r="H51" s="25"/>
    </row>
    <row r="52" spans="1:8" ht="12.75">
      <c r="A52" s="21" t="s">
        <v>83</v>
      </c>
      <c r="B52" s="22"/>
      <c r="C52" s="23"/>
      <c r="D52" s="23">
        <v>0</v>
      </c>
      <c r="E52" s="23"/>
      <c r="F52" s="23"/>
      <c r="G52" s="24"/>
      <c r="H52" s="25"/>
    </row>
    <row r="53" spans="1:8" ht="12.75">
      <c r="A53" s="21" t="s">
        <v>95</v>
      </c>
      <c r="B53" s="22"/>
      <c r="C53" s="23">
        <v>0</v>
      </c>
      <c r="D53" s="23"/>
      <c r="E53" s="23"/>
      <c r="F53" s="23"/>
      <c r="G53" s="24"/>
      <c r="H53" s="25"/>
    </row>
    <row r="54" spans="1:8" ht="12.75">
      <c r="A54" s="21" t="s">
        <v>86</v>
      </c>
      <c r="B54" s="22">
        <v>423600</v>
      </c>
      <c r="C54" s="23"/>
      <c r="D54" s="23"/>
      <c r="E54" s="23"/>
      <c r="F54" s="23"/>
      <c r="G54" s="24"/>
      <c r="H54" s="25"/>
    </row>
    <row r="55" spans="1:8" ht="13.5" customHeight="1">
      <c r="A55" s="21"/>
      <c r="B55" s="22"/>
      <c r="C55" s="23"/>
      <c r="D55" s="23"/>
      <c r="E55" s="23"/>
      <c r="F55" s="23"/>
      <c r="G55" s="24"/>
      <c r="H55" s="25"/>
    </row>
    <row r="56" spans="1:8" ht="13.5" customHeight="1">
      <c r="A56" s="21"/>
      <c r="B56" s="22"/>
      <c r="C56" s="23"/>
      <c r="D56" s="23"/>
      <c r="E56" s="23"/>
      <c r="F56" s="23"/>
      <c r="G56" s="24"/>
      <c r="H56" s="25"/>
    </row>
    <row r="57" spans="1:8" ht="13.5" customHeight="1" thickBot="1">
      <c r="A57" s="26"/>
      <c r="B57" s="22"/>
      <c r="C57" s="23"/>
      <c r="D57" s="23"/>
      <c r="E57" s="23"/>
      <c r="F57" s="23"/>
      <c r="G57" s="24"/>
      <c r="H57" s="25"/>
    </row>
    <row r="58" spans="1:8" s="1" customFormat="1" ht="30" customHeight="1" thickBot="1">
      <c r="A58" s="31" t="s">
        <v>17</v>
      </c>
      <c r="B58" s="32">
        <f>B54+B50</f>
        <v>478000</v>
      </c>
      <c r="C58" s="33">
        <v>0</v>
      </c>
      <c r="D58" s="34">
        <f>SUM(D52)</f>
        <v>0</v>
      </c>
      <c r="E58" s="33">
        <f>E50</f>
        <v>2047960</v>
      </c>
      <c r="F58" s="34">
        <f>SUM(F52:F57)</f>
        <v>0</v>
      </c>
      <c r="G58" s="33">
        <v>0</v>
      </c>
      <c r="H58" s="35">
        <v>0</v>
      </c>
    </row>
    <row r="59" spans="1:8" s="1" customFormat="1" ht="28.5" customHeight="1" thickBot="1">
      <c r="A59" s="31" t="s">
        <v>113</v>
      </c>
      <c r="B59" s="171">
        <v>2525960</v>
      </c>
      <c r="C59" s="172"/>
      <c r="D59" s="172"/>
      <c r="E59" s="172"/>
      <c r="F59" s="172"/>
      <c r="G59" s="172"/>
      <c r="H59" s="173"/>
    </row>
    <row r="60" spans="3:5" ht="13.5" customHeight="1">
      <c r="C60" s="40"/>
      <c r="D60" s="38"/>
      <c r="E60" s="41"/>
    </row>
    <row r="61" spans="3:5" ht="13.5" customHeight="1">
      <c r="C61" s="40"/>
      <c r="D61" s="42"/>
      <c r="E61" s="43"/>
    </row>
    <row r="62" spans="4:5" ht="13.5" customHeight="1">
      <c r="D62" s="44"/>
      <c r="E62" s="45"/>
    </row>
    <row r="63" spans="4:5" ht="13.5" customHeight="1">
      <c r="D63" s="46"/>
      <c r="E63" s="47"/>
    </row>
    <row r="64" spans="4:5" ht="13.5" customHeight="1">
      <c r="D64" s="38"/>
      <c r="E64" s="39"/>
    </row>
    <row r="65" spans="3:5" ht="28.5" customHeight="1">
      <c r="C65" s="40"/>
      <c r="D65" s="38"/>
      <c r="E65" s="48"/>
    </row>
    <row r="66" spans="3:5" ht="13.5" customHeight="1">
      <c r="C66" s="40"/>
      <c r="D66" s="38"/>
      <c r="E66" s="43"/>
    </row>
    <row r="67" spans="4:5" ht="13.5" customHeight="1">
      <c r="D67" s="38"/>
      <c r="E67" s="39"/>
    </row>
    <row r="68" spans="4:5" ht="13.5" customHeight="1">
      <c r="D68" s="38"/>
      <c r="E68" s="47"/>
    </row>
    <row r="69" spans="4:5" ht="13.5" customHeight="1">
      <c r="D69" s="38"/>
      <c r="E69" s="39"/>
    </row>
    <row r="70" spans="4:5" ht="22.5" customHeight="1">
      <c r="D70" s="38"/>
      <c r="E70" s="49"/>
    </row>
    <row r="71" spans="4:5" ht="13.5" customHeight="1">
      <c r="D71" s="44"/>
      <c r="E71" s="45"/>
    </row>
    <row r="72" spans="2:5" ht="13.5" customHeight="1">
      <c r="B72" s="40"/>
      <c r="D72" s="44"/>
      <c r="E72" s="50"/>
    </row>
    <row r="73" spans="3:5" ht="13.5" customHeight="1">
      <c r="C73" s="40"/>
      <c r="D73" s="44"/>
      <c r="E73" s="51"/>
    </row>
    <row r="74" spans="3:5" ht="13.5" customHeight="1">
      <c r="C74" s="40"/>
      <c r="D74" s="46"/>
      <c r="E74" s="43"/>
    </row>
    <row r="75" spans="4:5" ht="13.5" customHeight="1">
      <c r="D75" s="38"/>
      <c r="E75" s="39"/>
    </row>
    <row r="76" spans="2:5" ht="13.5" customHeight="1">
      <c r="B76" s="40"/>
      <c r="D76" s="38"/>
      <c r="E76" s="41"/>
    </row>
    <row r="77" spans="3:5" ht="13.5" customHeight="1">
      <c r="C77" s="40"/>
      <c r="D77" s="38"/>
      <c r="E77" s="50"/>
    </row>
    <row r="78" spans="3:5" ht="13.5" customHeight="1">
      <c r="C78" s="40"/>
      <c r="D78" s="46"/>
      <c r="E78" s="43"/>
    </row>
    <row r="79" spans="4:5" ht="13.5" customHeight="1">
      <c r="D79" s="44"/>
      <c r="E79" s="39"/>
    </row>
    <row r="80" spans="3:5" ht="13.5" customHeight="1">
      <c r="C80" s="40"/>
      <c r="D80" s="44"/>
      <c r="E80" s="50"/>
    </row>
    <row r="81" spans="4:5" ht="22.5" customHeight="1">
      <c r="D81" s="46"/>
      <c r="E81" s="49"/>
    </row>
    <row r="82" spans="4:5" ht="13.5" customHeight="1">
      <c r="D82" s="38"/>
      <c r="E82" s="39"/>
    </row>
    <row r="83" spans="4:5" ht="13.5" customHeight="1">
      <c r="D83" s="46"/>
      <c r="E83" s="43"/>
    </row>
    <row r="84" spans="4:5" ht="13.5" customHeight="1">
      <c r="D84" s="38"/>
      <c r="E84" s="39"/>
    </row>
    <row r="85" spans="4:5" ht="13.5" customHeight="1">
      <c r="D85" s="38"/>
      <c r="E85" s="39"/>
    </row>
    <row r="86" spans="1:5" ht="13.5" customHeight="1">
      <c r="A86" s="40"/>
      <c r="D86" s="52"/>
      <c r="E86" s="50"/>
    </row>
    <row r="87" spans="2:5" ht="13.5" customHeight="1">
      <c r="B87" s="40"/>
      <c r="C87" s="40"/>
      <c r="D87" s="53"/>
      <c r="E87" s="50"/>
    </row>
    <row r="88" spans="2:5" ht="13.5" customHeight="1">
      <c r="B88" s="40"/>
      <c r="C88" s="40"/>
      <c r="D88" s="53"/>
      <c r="E88" s="41"/>
    </row>
    <row r="89" spans="2:5" ht="13.5" customHeight="1">
      <c r="B89" s="40"/>
      <c r="C89" s="40"/>
      <c r="D89" s="46"/>
      <c r="E89" s="47"/>
    </row>
    <row r="90" spans="4:5" ht="12.75">
      <c r="D90" s="38"/>
      <c r="E90" s="39"/>
    </row>
    <row r="91" spans="2:5" ht="12.75">
      <c r="B91" s="40"/>
      <c r="D91" s="38"/>
      <c r="E91" s="50"/>
    </row>
    <row r="92" spans="3:5" ht="12.75">
      <c r="C92" s="40"/>
      <c r="D92" s="38"/>
      <c r="E92" s="41"/>
    </row>
    <row r="93" spans="3:5" ht="12.75">
      <c r="C93" s="40"/>
      <c r="D93" s="46"/>
      <c r="E93" s="43"/>
    </row>
    <row r="94" spans="4:5" ht="12.75">
      <c r="D94" s="38"/>
      <c r="E94" s="39"/>
    </row>
    <row r="95" spans="4:5" ht="12.75">
      <c r="D95" s="38"/>
      <c r="E95" s="39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38"/>
      <c r="E99" s="39"/>
    </row>
    <row r="100" spans="4:5" ht="12.75">
      <c r="D100" s="46"/>
      <c r="E100" s="43"/>
    </row>
    <row r="101" spans="4:5" ht="12.75">
      <c r="D101" s="38"/>
      <c r="E101" s="39"/>
    </row>
    <row r="102" spans="4:5" ht="12.75">
      <c r="D102" s="46"/>
      <c r="E102" s="43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38"/>
      <c r="E105" s="39"/>
    </row>
    <row r="106" spans="4:5" ht="12.75">
      <c r="D106" s="38"/>
      <c r="E106" s="39"/>
    </row>
    <row r="107" spans="1:5" ht="28.5" customHeight="1">
      <c r="A107" s="56"/>
      <c r="B107" s="56"/>
      <c r="C107" s="56"/>
      <c r="D107" s="57"/>
      <c r="E107" s="58"/>
    </row>
    <row r="108" spans="3:5" ht="12.75">
      <c r="C108" s="40"/>
      <c r="D108" s="38"/>
      <c r="E108" s="41"/>
    </row>
    <row r="109" spans="4:5" ht="12.75">
      <c r="D109" s="59"/>
      <c r="E109" s="60"/>
    </row>
    <row r="110" spans="4:5" ht="12.75">
      <c r="D110" s="38"/>
      <c r="E110" s="39"/>
    </row>
    <row r="111" spans="4:5" ht="12.75">
      <c r="D111" s="54"/>
      <c r="E111" s="55"/>
    </row>
    <row r="112" spans="4:5" ht="12.75">
      <c r="D112" s="54"/>
      <c r="E112" s="55"/>
    </row>
    <row r="113" spans="4:5" ht="12.75">
      <c r="D113" s="38"/>
      <c r="E113" s="39"/>
    </row>
    <row r="114" spans="4:5" ht="12.75">
      <c r="D114" s="46"/>
      <c r="E114" s="43"/>
    </row>
    <row r="115" spans="4:5" ht="12.75">
      <c r="D115" s="38"/>
      <c r="E115" s="39"/>
    </row>
    <row r="116" spans="4:5" ht="12.75">
      <c r="D116" s="38"/>
      <c r="E116" s="39"/>
    </row>
    <row r="117" spans="4:5" ht="12.75">
      <c r="D117" s="46"/>
      <c r="E117" s="43"/>
    </row>
    <row r="118" spans="4:5" ht="12.75">
      <c r="D118" s="38"/>
      <c r="E118" s="39"/>
    </row>
    <row r="119" spans="4:5" ht="12.75">
      <c r="D119" s="54"/>
      <c r="E119" s="55"/>
    </row>
    <row r="120" spans="4:5" ht="12.75">
      <c r="D120" s="46"/>
      <c r="E120" s="60"/>
    </row>
    <row r="121" spans="4:5" ht="12.75">
      <c r="D121" s="44"/>
      <c r="E121" s="55"/>
    </row>
    <row r="122" spans="4:5" ht="12.75">
      <c r="D122" s="46"/>
      <c r="E122" s="43"/>
    </row>
    <row r="123" spans="4:5" ht="12.75">
      <c r="D123" s="38"/>
      <c r="E123" s="39"/>
    </row>
    <row r="124" spans="3:5" ht="12.75">
      <c r="C124" s="40"/>
      <c r="D124" s="38"/>
      <c r="E124" s="41"/>
    </row>
    <row r="125" spans="4:5" ht="12.75">
      <c r="D125" s="44"/>
      <c r="E125" s="43"/>
    </row>
    <row r="126" spans="4:5" ht="12.75">
      <c r="D126" s="44"/>
      <c r="E126" s="55"/>
    </row>
    <row r="127" spans="3:5" ht="12.75">
      <c r="C127" s="40"/>
      <c r="D127" s="44"/>
      <c r="E127" s="61"/>
    </row>
    <row r="128" spans="3:5" ht="12.75">
      <c r="C128" s="40"/>
      <c r="D128" s="46"/>
      <c r="E128" s="47"/>
    </row>
    <row r="129" spans="4:5" ht="12.75">
      <c r="D129" s="38"/>
      <c r="E129" s="39"/>
    </row>
    <row r="130" spans="4:5" ht="12.75">
      <c r="D130" s="59"/>
      <c r="E130" s="62"/>
    </row>
    <row r="131" spans="4:5" ht="11.25" customHeight="1">
      <c r="D131" s="54"/>
      <c r="E131" s="55"/>
    </row>
    <row r="132" spans="2:5" ht="24" customHeight="1">
      <c r="B132" s="40"/>
      <c r="D132" s="54"/>
      <c r="E132" s="63"/>
    </row>
    <row r="133" spans="3:5" ht="15" customHeight="1">
      <c r="C133" s="40"/>
      <c r="D133" s="54"/>
      <c r="E133" s="63"/>
    </row>
    <row r="134" spans="4:5" ht="11.25" customHeight="1">
      <c r="D134" s="59"/>
      <c r="E134" s="60"/>
    </row>
    <row r="135" spans="4:5" ht="12.75">
      <c r="D135" s="54"/>
      <c r="E135" s="55"/>
    </row>
    <row r="136" spans="2:5" ht="13.5" customHeight="1">
      <c r="B136" s="40"/>
      <c r="D136" s="54"/>
      <c r="E136" s="64"/>
    </row>
    <row r="137" spans="3:5" ht="12.75" customHeight="1">
      <c r="C137" s="40"/>
      <c r="D137" s="54"/>
      <c r="E137" s="41"/>
    </row>
    <row r="138" spans="3:5" ht="12.75" customHeight="1">
      <c r="C138" s="40"/>
      <c r="D138" s="46"/>
      <c r="E138" s="47"/>
    </row>
    <row r="139" spans="4:5" ht="12.75">
      <c r="D139" s="38"/>
      <c r="E139" s="39"/>
    </row>
    <row r="140" spans="3:5" ht="12.75">
      <c r="C140" s="40"/>
      <c r="D140" s="38"/>
      <c r="E140" s="61"/>
    </row>
    <row r="141" spans="4:5" ht="12.75">
      <c r="D141" s="59"/>
      <c r="E141" s="60"/>
    </row>
    <row r="142" spans="4:5" ht="12.75">
      <c r="D142" s="54"/>
      <c r="E142" s="55"/>
    </row>
    <row r="143" spans="4:5" ht="12.75">
      <c r="D143" s="38"/>
      <c r="E143" s="39"/>
    </row>
    <row r="144" spans="1:5" ht="19.5" customHeight="1">
      <c r="A144" s="65"/>
      <c r="B144" s="14"/>
      <c r="C144" s="14"/>
      <c r="D144" s="14"/>
      <c r="E144" s="50"/>
    </row>
    <row r="145" spans="1:5" ht="15" customHeight="1">
      <c r="A145" s="40"/>
      <c r="D145" s="52"/>
      <c r="E145" s="50"/>
    </row>
    <row r="146" spans="1:5" ht="12.75">
      <c r="A146" s="40"/>
      <c r="B146" s="40"/>
      <c r="D146" s="52"/>
      <c r="E146" s="41"/>
    </row>
    <row r="147" spans="3:5" ht="12.75">
      <c r="C147" s="40"/>
      <c r="D147" s="38"/>
      <c r="E147" s="50"/>
    </row>
    <row r="148" spans="4:5" ht="12.75">
      <c r="D148" s="42"/>
      <c r="E148" s="43"/>
    </row>
    <row r="149" spans="2:5" ht="12.75">
      <c r="B149" s="40"/>
      <c r="D149" s="38"/>
      <c r="E149" s="41"/>
    </row>
    <row r="150" spans="3:5" ht="12.75">
      <c r="C150" s="40"/>
      <c r="D150" s="38"/>
      <c r="E150" s="41"/>
    </row>
    <row r="151" spans="4:5" ht="12.75">
      <c r="D151" s="46"/>
      <c r="E151" s="47"/>
    </row>
    <row r="152" spans="3:5" ht="22.5" customHeight="1">
      <c r="C152" s="40"/>
      <c r="D152" s="38"/>
      <c r="E152" s="48"/>
    </row>
    <row r="153" spans="4:5" ht="12.75">
      <c r="D153" s="38"/>
      <c r="E153" s="47"/>
    </row>
    <row r="154" spans="2:5" ht="12.75">
      <c r="B154" s="40"/>
      <c r="D154" s="44"/>
      <c r="E154" s="50"/>
    </row>
    <row r="155" spans="3:5" ht="12.75">
      <c r="C155" s="40"/>
      <c r="D155" s="44"/>
      <c r="E155" s="51"/>
    </row>
    <row r="156" spans="4:5" ht="12.75">
      <c r="D156" s="46"/>
      <c r="E156" s="43"/>
    </row>
    <row r="157" spans="1:5" ht="13.5" customHeight="1">
      <c r="A157" s="40"/>
      <c r="D157" s="52"/>
      <c r="E157" s="50"/>
    </row>
    <row r="158" spans="2:5" ht="13.5" customHeight="1">
      <c r="B158" s="40"/>
      <c r="D158" s="38"/>
      <c r="E158" s="50"/>
    </row>
    <row r="159" spans="3:5" ht="13.5" customHeight="1">
      <c r="C159" s="40"/>
      <c r="D159" s="38"/>
      <c r="E159" s="41"/>
    </row>
    <row r="160" spans="3:5" ht="12.75">
      <c r="C160" s="40"/>
      <c r="D160" s="46"/>
      <c r="E160" s="43"/>
    </row>
    <row r="161" spans="3:5" ht="12.75">
      <c r="C161" s="40"/>
      <c r="D161" s="38"/>
      <c r="E161" s="41"/>
    </row>
    <row r="162" spans="4:5" ht="12.75">
      <c r="D162" s="59"/>
      <c r="E162" s="60"/>
    </row>
    <row r="163" spans="3:5" ht="12.75">
      <c r="C163" s="40"/>
      <c r="D163" s="44"/>
      <c r="E163" s="61"/>
    </row>
    <row r="164" spans="3:5" ht="12.75">
      <c r="C164" s="40"/>
      <c r="D164" s="46"/>
      <c r="E164" s="47"/>
    </row>
    <row r="165" spans="4:5" ht="12.75">
      <c r="D165" s="59"/>
      <c r="E165" s="66"/>
    </row>
    <row r="166" spans="2:5" ht="12.75">
      <c r="B166" s="40"/>
      <c r="D166" s="54"/>
      <c r="E166" s="64"/>
    </row>
    <row r="167" spans="3:5" ht="12.75">
      <c r="C167" s="40"/>
      <c r="D167" s="54"/>
      <c r="E167" s="41"/>
    </row>
    <row r="168" spans="3:5" ht="12.75">
      <c r="C168" s="40"/>
      <c r="D168" s="46"/>
      <c r="E168" s="47"/>
    </row>
    <row r="169" spans="3:5" ht="12.75">
      <c r="C169" s="40"/>
      <c r="D169" s="46"/>
      <c r="E169" s="47"/>
    </row>
    <row r="170" spans="4:5" ht="12.75">
      <c r="D170" s="38"/>
      <c r="E170" s="39"/>
    </row>
    <row r="171" spans="1:5" s="67" customFormat="1" ht="18" customHeight="1">
      <c r="A171" s="177"/>
      <c r="B171" s="178"/>
      <c r="C171" s="178"/>
      <c r="D171" s="178"/>
      <c r="E171" s="178"/>
    </row>
    <row r="172" spans="1:5" ht="28.5" customHeight="1">
      <c r="A172" s="56"/>
      <c r="B172" s="56"/>
      <c r="C172" s="56"/>
      <c r="D172" s="57"/>
      <c r="E172" s="58"/>
    </row>
    <row r="174" spans="1:5" ht="15.75">
      <c r="A174" s="69"/>
      <c r="B174" s="40"/>
      <c r="C174" s="40"/>
      <c r="D174" s="70"/>
      <c r="E174" s="13"/>
    </row>
    <row r="175" spans="1:5" ht="12.75">
      <c r="A175" s="40"/>
      <c r="B175" s="40"/>
      <c r="C175" s="40"/>
      <c r="D175" s="70"/>
      <c r="E175" s="13"/>
    </row>
    <row r="176" spans="1:5" ht="17.25" customHeight="1">
      <c r="A176" s="40"/>
      <c r="B176" s="40"/>
      <c r="C176" s="40"/>
      <c r="D176" s="70"/>
      <c r="E176" s="13"/>
    </row>
    <row r="177" spans="1:5" ht="13.5" customHeight="1">
      <c r="A177" s="40"/>
      <c r="B177" s="40"/>
      <c r="C177" s="40"/>
      <c r="D177" s="70"/>
      <c r="E177" s="13"/>
    </row>
    <row r="178" spans="1:5" ht="12.75">
      <c r="A178" s="40"/>
      <c r="B178" s="40"/>
      <c r="C178" s="40"/>
      <c r="D178" s="70"/>
      <c r="E178" s="13"/>
    </row>
    <row r="179" spans="1:3" ht="12.75">
      <c r="A179" s="40"/>
      <c r="B179" s="40"/>
      <c r="C179" s="40"/>
    </row>
    <row r="180" spans="1:5" ht="12.75">
      <c r="A180" s="40"/>
      <c r="B180" s="40"/>
      <c r="C180" s="40"/>
      <c r="D180" s="70"/>
      <c r="E180" s="13"/>
    </row>
    <row r="181" spans="1:5" ht="12.75">
      <c r="A181" s="40"/>
      <c r="B181" s="40"/>
      <c r="C181" s="40"/>
      <c r="D181" s="70"/>
      <c r="E181" s="71"/>
    </row>
    <row r="182" spans="1:5" ht="12.75">
      <c r="A182" s="40"/>
      <c r="B182" s="40"/>
      <c r="C182" s="40"/>
      <c r="D182" s="70"/>
      <c r="E182" s="13"/>
    </row>
    <row r="183" spans="1:5" ht="22.5" customHeight="1">
      <c r="A183" s="40"/>
      <c r="B183" s="40"/>
      <c r="C183" s="40"/>
      <c r="D183" s="70"/>
      <c r="E183" s="48"/>
    </row>
    <row r="184" spans="4:5" ht="22.5" customHeight="1">
      <c r="D184" s="46"/>
      <c r="E184" s="49"/>
    </row>
  </sheetData>
  <sheetProtection/>
  <mergeCells count="8">
    <mergeCell ref="A1:H1"/>
    <mergeCell ref="B33:H33"/>
    <mergeCell ref="B35:H35"/>
    <mergeCell ref="B46:H46"/>
    <mergeCell ref="B48:H48"/>
    <mergeCell ref="A171:E171"/>
    <mergeCell ref="B3:H3"/>
    <mergeCell ref="B59:H5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33" max="8" man="1"/>
    <brk id="105" max="9" man="1"/>
    <brk id="16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3"/>
  <sheetViews>
    <sheetView tabSelected="1" zoomScalePageLayoutView="0" workbookViewId="0" topLeftCell="A1">
      <pane ySplit="11730" topLeftCell="A118" activePane="topLeft" state="split"/>
      <selection pane="topLeft" activeCell="L11" sqref="L11"/>
      <selection pane="bottomLeft" activeCell="D118" sqref="D118"/>
    </sheetView>
  </sheetViews>
  <sheetFormatPr defaultColWidth="11.421875" defaultRowHeight="12.75"/>
  <cols>
    <col min="1" max="1" width="11.421875" style="87" bestFit="1" customWidth="1"/>
    <col min="2" max="2" width="33.00390625" style="89" customWidth="1"/>
    <col min="3" max="3" width="12.140625" style="2" customWidth="1"/>
    <col min="4" max="4" width="10.00390625" style="2" customWidth="1"/>
    <col min="5" max="5" width="8.8515625" style="2" customWidth="1"/>
    <col min="6" max="9" width="10.00390625" style="2" customWidth="1"/>
    <col min="10" max="10" width="7.57421875" style="2" customWidth="1"/>
    <col min="11" max="11" width="10.00390625" style="2" customWidth="1"/>
    <col min="12" max="12" width="12.00390625" style="2" customWidth="1"/>
    <col min="13" max="13" width="16.57421875" style="2" customWidth="1"/>
    <col min="14" max="14" width="15.00390625" style="2" customWidth="1"/>
    <col min="15" max="16384" width="11.421875" style="10" customWidth="1"/>
  </cols>
  <sheetData>
    <row r="1" spans="1:14" ht="24" customHeight="1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13" customFormat="1" ht="67.5">
      <c r="A2" s="11" t="s">
        <v>18</v>
      </c>
      <c r="B2" s="11" t="s">
        <v>19</v>
      </c>
      <c r="C2" s="12" t="s">
        <v>159</v>
      </c>
      <c r="D2" s="90" t="s">
        <v>92</v>
      </c>
      <c r="E2" s="90" t="s">
        <v>100</v>
      </c>
      <c r="F2" s="90" t="s">
        <v>13</v>
      </c>
      <c r="G2" s="90" t="s">
        <v>101</v>
      </c>
      <c r="H2" s="90" t="s">
        <v>115</v>
      </c>
      <c r="I2" s="90" t="s">
        <v>102</v>
      </c>
      <c r="J2" s="90" t="s">
        <v>20</v>
      </c>
      <c r="K2" s="90" t="s">
        <v>90</v>
      </c>
      <c r="L2" s="90" t="s">
        <v>16</v>
      </c>
      <c r="M2" s="90" t="s">
        <v>40</v>
      </c>
      <c r="N2" s="90" t="s">
        <v>114</v>
      </c>
    </row>
    <row r="3" spans="1:2" s="13" customFormat="1" ht="25.5">
      <c r="A3" s="86"/>
      <c r="B3" s="88" t="s">
        <v>146</v>
      </c>
    </row>
    <row r="4" spans="1:14" ht="12.75">
      <c r="A4" s="129" t="s">
        <v>98</v>
      </c>
      <c r="B4" s="16" t="s">
        <v>94</v>
      </c>
      <c r="C4" s="142">
        <f>D4+E4+F4+G4+H4+I4+J4</f>
        <v>2585987.06</v>
      </c>
      <c r="D4" s="142">
        <f>SUM(D5+D66+D73+D79)</f>
        <v>527238.06</v>
      </c>
      <c r="E4" s="142">
        <f>SUM(E5)</f>
        <v>2900</v>
      </c>
      <c r="F4" s="55">
        <v>0</v>
      </c>
      <c r="G4" s="142">
        <f>G5</f>
        <v>2025849</v>
      </c>
      <c r="H4" s="142">
        <f>SUM(H5)</f>
        <v>10000</v>
      </c>
      <c r="I4" s="142">
        <f>SUM(I5)</f>
        <v>0</v>
      </c>
      <c r="J4" s="62">
        <v>20000</v>
      </c>
      <c r="K4" s="10"/>
      <c r="L4" s="10"/>
      <c r="M4" s="142">
        <v>2525959.95</v>
      </c>
      <c r="N4" s="142">
        <v>2525960</v>
      </c>
    </row>
    <row r="5" spans="1:14" s="13" customFormat="1" ht="12.75">
      <c r="A5" s="130" t="s">
        <v>99</v>
      </c>
      <c r="B5" s="131" t="s">
        <v>93</v>
      </c>
      <c r="C5" s="64">
        <f>SUM(D5:I5)</f>
        <v>2500144.25</v>
      </c>
      <c r="D5" s="64">
        <f>D6+D50</f>
        <v>461395.25</v>
      </c>
      <c r="E5" s="64">
        <f>SUM(E6)</f>
        <v>2900</v>
      </c>
      <c r="G5" s="64">
        <f>G6+G49</f>
        <v>2025849</v>
      </c>
      <c r="H5" s="64">
        <f>SUM(H6)</f>
        <v>10000</v>
      </c>
      <c r="I5" s="143">
        <f>SUM(I65)</f>
        <v>0</v>
      </c>
      <c r="J5" s="64">
        <v>20000</v>
      </c>
      <c r="M5" s="64">
        <f>M6+M49</f>
        <v>2309830</v>
      </c>
      <c r="N5" s="64">
        <v>2309830</v>
      </c>
    </row>
    <row r="6" spans="1:16" s="13" customFormat="1" ht="12.75" customHeight="1">
      <c r="A6" s="110">
        <v>3</v>
      </c>
      <c r="B6" s="109" t="s">
        <v>21</v>
      </c>
      <c r="C6" s="64">
        <f>SUM(D6:I6)</f>
        <v>2460777.25</v>
      </c>
      <c r="D6" s="137">
        <f>SUM(D16+D43+D46)</f>
        <v>437068.25</v>
      </c>
      <c r="E6" s="137">
        <f>E21+E37+E43</f>
        <v>2900</v>
      </c>
      <c r="F6" s="64">
        <f>SUM(F16)</f>
        <v>0</v>
      </c>
      <c r="G6" s="64">
        <f>SUM(G7+G16)</f>
        <v>2010809</v>
      </c>
      <c r="H6" s="64">
        <f>SUM(H16+H43)</f>
        <v>10000</v>
      </c>
      <c r="I6" s="64">
        <v>0</v>
      </c>
      <c r="J6" s="64">
        <v>20000</v>
      </c>
      <c r="K6" s="64"/>
      <c r="L6" s="64"/>
      <c r="M6" s="64">
        <f>SUM(M7+M16)</f>
        <v>2307790</v>
      </c>
      <c r="N6" s="64">
        <v>2307790</v>
      </c>
      <c r="O6" s="64"/>
      <c r="P6" s="64"/>
    </row>
    <row r="7" spans="1:15" s="13" customFormat="1" ht="12.75">
      <c r="A7" s="113">
        <v>31</v>
      </c>
      <c r="B7" s="109" t="s">
        <v>22</v>
      </c>
      <c r="C7" s="64">
        <f>SUM(D7:G7)</f>
        <v>2008509</v>
      </c>
      <c r="D7" s="64"/>
      <c r="E7" s="64"/>
      <c r="F7" s="64"/>
      <c r="G7" s="64">
        <f>G8+G11+G13</f>
        <v>2008509</v>
      </c>
      <c r="H7" s="64"/>
      <c r="I7" s="64"/>
      <c r="J7" s="64"/>
      <c r="K7" s="64"/>
      <c r="L7" s="64"/>
      <c r="M7" s="64">
        <f>M8+M11+M13</f>
        <v>2008509</v>
      </c>
      <c r="N7" s="64">
        <f>N8+N11+N13</f>
        <v>2008449</v>
      </c>
      <c r="O7" s="64"/>
    </row>
    <row r="8" spans="1:15" ht="12.75">
      <c r="A8" s="113">
        <v>311</v>
      </c>
      <c r="B8" s="109" t="s">
        <v>23</v>
      </c>
      <c r="C8" s="138">
        <f>G8</f>
        <v>1685567</v>
      </c>
      <c r="D8" s="138"/>
      <c r="E8" s="138"/>
      <c r="F8" s="138"/>
      <c r="G8" s="138">
        <f>G9</f>
        <v>1685567</v>
      </c>
      <c r="H8" s="138"/>
      <c r="I8" s="138"/>
      <c r="J8" s="136"/>
      <c r="K8" s="62"/>
      <c r="L8" s="62"/>
      <c r="M8" s="138">
        <v>1685567</v>
      </c>
      <c r="N8" s="138">
        <v>1685567</v>
      </c>
      <c r="O8" s="62"/>
    </row>
    <row r="9" spans="1:15" ht="12.75">
      <c r="A9" s="114">
        <v>3111</v>
      </c>
      <c r="B9" s="112" t="s">
        <v>46</v>
      </c>
      <c r="C9" s="144">
        <f>G9</f>
        <v>1685567</v>
      </c>
      <c r="D9" s="144"/>
      <c r="E9" s="144"/>
      <c r="F9" s="144"/>
      <c r="G9" s="144">
        <v>1685567</v>
      </c>
      <c r="H9" s="136"/>
      <c r="I9" s="136"/>
      <c r="J9" s="136"/>
      <c r="K9" s="62"/>
      <c r="L9" s="62"/>
      <c r="M9" s="62">
        <v>1685567</v>
      </c>
      <c r="N9" s="62">
        <v>1685567</v>
      </c>
      <c r="O9" s="62"/>
    </row>
    <row r="10" spans="1:15" ht="12.75">
      <c r="A10" s="114">
        <v>3114</v>
      </c>
      <c r="B10" s="112" t="s">
        <v>47</v>
      </c>
      <c r="C10" s="136"/>
      <c r="D10" s="136"/>
      <c r="E10" s="136"/>
      <c r="F10" s="136"/>
      <c r="G10" s="136"/>
      <c r="H10" s="136"/>
      <c r="I10" s="136"/>
      <c r="J10" s="136"/>
      <c r="K10" s="62"/>
      <c r="L10" s="62"/>
      <c r="M10" s="62"/>
      <c r="N10" s="62"/>
      <c r="O10" s="62"/>
    </row>
    <row r="11" spans="1:15" s="13" customFormat="1" ht="12.75">
      <c r="A11" s="113">
        <v>312</v>
      </c>
      <c r="B11" s="109" t="s">
        <v>24</v>
      </c>
      <c r="C11" s="138">
        <f>G11</f>
        <v>19282</v>
      </c>
      <c r="D11" s="138"/>
      <c r="E11" s="138"/>
      <c r="F11" s="138"/>
      <c r="G11" s="138">
        <f>G12</f>
        <v>19282</v>
      </c>
      <c r="H11" s="138"/>
      <c r="I11" s="138"/>
      <c r="J11" s="138"/>
      <c r="K11" s="64"/>
      <c r="L11" s="64"/>
      <c r="M11" s="138">
        <v>19282</v>
      </c>
      <c r="N11" s="138">
        <v>19282</v>
      </c>
      <c r="O11" s="64"/>
    </row>
    <row r="12" spans="1:15" ht="12.75">
      <c r="A12" s="114">
        <v>3121</v>
      </c>
      <c r="B12" s="112" t="s">
        <v>24</v>
      </c>
      <c r="C12" s="144">
        <f>G12</f>
        <v>19282</v>
      </c>
      <c r="D12" s="144"/>
      <c r="E12" s="144"/>
      <c r="F12" s="144"/>
      <c r="G12" s="144">
        <v>19282</v>
      </c>
      <c r="H12" s="136"/>
      <c r="I12" s="136"/>
      <c r="J12" s="136"/>
      <c r="K12" s="62"/>
      <c r="L12" s="62"/>
      <c r="M12" s="62">
        <v>19282</v>
      </c>
      <c r="N12" s="62">
        <v>19282</v>
      </c>
      <c r="O12" s="62"/>
    </row>
    <row r="13" spans="1:15" ht="12.75">
      <c r="A13" s="113">
        <v>313</v>
      </c>
      <c r="B13" s="109" t="s">
        <v>25</v>
      </c>
      <c r="C13" s="138">
        <f>SUM(D13:G13)</f>
        <v>303660</v>
      </c>
      <c r="D13" s="138"/>
      <c r="E13" s="138"/>
      <c r="F13" s="138"/>
      <c r="G13" s="138">
        <f>SUM(G14+G15)</f>
        <v>303660</v>
      </c>
      <c r="H13" s="138"/>
      <c r="I13" s="138"/>
      <c r="J13" s="138"/>
      <c r="K13" s="64"/>
      <c r="L13" s="64"/>
      <c r="M13" s="138">
        <v>303660</v>
      </c>
      <c r="N13" s="138">
        <v>303600</v>
      </c>
      <c r="O13" s="62"/>
    </row>
    <row r="14" spans="1:15" ht="12.75">
      <c r="A14" s="114">
        <v>3132</v>
      </c>
      <c r="B14" s="112" t="s">
        <v>48</v>
      </c>
      <c r="C14" s="144">
        <f>SUM(D14:G14)</f>
        <v>274080</v>
      </c>
      <c r="D14" s="144"/>
      <c r="E14" s="144"/>
      <c r="F14" s="144"/>
      <c r="G14" s="144">
        <v>274080</v>
      </c>
      <c r="H14" s="144"/>
      <c r="I14" s="144"/>
      <c r="J14" s="136"/>
      <c r="K14" s="62"/>
      <c r="L14" s="62"/>
      <c r="M14" s="62">
        <v>274080</v>
      </c>
      <c r="N14" s="62">
        <v>274080</v>
      </c>
      <c r="O14" s="62"/>
    </row>
    <row r="15" spans="1:15" ht="12.75">
      <c r="A15" s="114">
        <v>3133</v>
      </c>
      <c r="B15" s="112" t="s">
        <v>49</v>
      </c>
      <c r="C15" s="144">
        <f>SUM(D15:G15)</f>
        <v>29580</v>
      </c>
      <c r="D15" s="144"/>
      <c r="E15" s="144"/>
      <c r="F15" s="144"/>
      <c r="G15" s="144">
        <v>29580</v>
      </c>
      <c r="H15" s="144"/>
      <c r="I15" s="144"/>
      <c r="J15" s="136"/>
      <c r="K15" s="62"/>
      <c r="L15" s="62"/>
      <c r="M15" s="62">
        <v>29580</v>
      </c>
      <c r="N15" s="62">
        <v>29580</v>
      </c>
      <c r="O15" s="62"/>
    </row>
    <row r="16" spans="1:16" ht="12.75">
      <c r="A16" s="113">
        <v>32</v>
      </c>
      <c r="B16" s="109" t="s">
        <v>26</v>
      </c>
      <c r="C16" s="138">
        <f>SUM(D16:I16)</f>
        <v>299281</v>
      </c>
      <c r="D16" s="138">
        <f>SUM(D17+D21+D28+D37)</f>
        <v>286981</v>
      </c>
      <c r="E16" s="138"/>
      <c r="F16" s="138"/>
      <c r="G16" s="138">
        <f>SUM(G17+G21+G28+G37)</f>
        <v>2300</v>
      </c>
      <c r="H16" s="138">
        <v>10000</v>
      </c>
      <c r="I16" s="138"/>
      <c r="J16" s="138"/>
      <c r="K16" s="62"/>
      <c r="L16" s="62"/>
      <c r="M16" s="138">
        <v>299281</v>
      </c>
      <c r="N16" s="138">
        <v>299281</v>
      </c>
      <c r="O16" s="62"/>
      <c r="P16" s="62"/>
    </row>
    <row r="17" spans="1:15" s="13" customFormat="1" ht="12.75">
      <c r="A17" s="113">
        <v>321</v>
      </c>
      <c r="B17" s="109" t="s">
        <v>27</v>
      </c>
      <c r="C17" s="138">
        <f>SUM(D17:K17)</f>
        <v>23000</v>
      </c>
      <c r="D17" s="138">
        <f>SUM(D18+D20)</f>
        <v>23000</v>
      </c>
      <c r="E17" s="138"/>
      <c r="F17" s="138"/>
      <c r="G17" s="138"/>
      <c r="H17" s="138"/>
      <c r="I17" s="138"/>
      <c r="J17" s="138"/>
      <c r="K17" s="64"/>
      <c r="L17" s="64"/>
      <c r="M17" s="138">
        <f>SUM(M18+M20)</f>
        <v>23000</v>
      </c>
      <c r="N17" s="138">
        <v>23000</v>
      </c>
      <c r="O17" s="64"/>
    </row>
    <row r="18" spans="1:15" s="13" customFormat="1" ht="12.75">
      <c r="A18" s="114">
        <v>3211</v>
      </c>
      <c r="B18" s="112" t="s">
        <v>50</v>
      </c>
      <c r="C18" s="144">
        <v>20000</v>
      </c>
      <c r="D18" s="144">
        <v>23000</v>
      </c>
      <c r="E18" s="144"/>
      <c r="F18" s="144"/>
      <c r="G18" s="144"/>
      <c r="H18" s="144"/>
      <c r="I18" s="144"/>
      <c r="J18" s="138"/>
      <c r="K18" s="64"/>
      <c r="L18" s="64"/>
      <c r="M18" s="62">
        <v>20000</v>
      </c>
      <c r="N18" s="64">
        <v>20000</v>
      </c>
      <c r="O18" s="64"/>
    </row>
    <row r="19" spans="1:15" ht="12.75">
      <c r="A19" s="114">
        <v>3212</v>
      </c>
      <c r="B19" s="112" t="s">
        <v>51</v>
      </c>
      <c r="C19" s="144">
        <f>SUM(D19:G19)</f>
        <v>0</v>
      </c>
      <c r="D19" s="144">
        <v>0</v>
      </c>
      <c r="E19" s="144"/>
      <c r="F19" s="144"/>
      <c r="G19" s="144"/>
      <c r="H19" s="144"/>
      <c r="I19" s="144"/>
      <c r="J19" s="136"/>
      <c r="K19" s="62"/>
      <c r="L19" s="62"/>
      <c r="M19" s="62"/>
      <c r="N19" s="62"/>
      <c r="O19" s="62"/>
    </row>
    <row r="20" spans="1:15" ht="12.75">
      <c r="A20" s="114">
        <v>3213</v>
      </c>
      <c r="B20" s="112" t="s">
        <v>52</v>
      </c>
      <c r="C20" s="144">
        <v>3000</v>
      </c>
      <c r="D20" s="144">
        <v>0</v>
      </c>
      <c r="E20" s="144"/>
      <c r="F20" s="144"/>
      <c r="G20" s="144"/>
      <c r="H20" s="144"/>
      <c r="I20" s="144"/>
      <c r="J20" s="136"/>
      <c r="K20" s="62"/>
      <c r="L20" s="62"/>
      <c r="M20" s="62">
        <v>3000</v>
      </c>
      <c r="N20" s="62">
        <v>3000</v>
      </c>
      <c r="O20" s="62"/>
    </row>
    <row r="21" spans="1:15" ht="12.75">
      <c r="A21" s="113">
        <v>322</v>
      </c>
      <c r="B21" s="109" t="s">
        <v>28</v>
      </c>
      <c r="C21" s="138">
        <f>SUM(D21:M21)</f>
        <v>286444</v>
      </c>
      <c r="D21" s="138">
        <f>SUM(D22+D23+D24+D25+D26+D27)</f>
        <v>141572</v>
      </c>
      <c r="E21" s="138">
        <f>SUM(E22+E23+E24+E25+E26+E27)</f>
        <v>1000</v>
      </c>
      <c r="F21" s="138"/>
      <c r="G21" s="138">
        <v>2300</v>
      </c>
      <c r="H21" s="138"/>
      <c r="I21" s="138"/>
      <c r="J21" s="136"/>
      <c r="K21" s="62"/>
      <c r="L21" s="62"/>
      <c r="M21" s="138">
        <f>SUM(M22+M23+M24+M25+M26+M27)</f>
        <v>141572</v>
      </c>
      <c r="N21" s="138">
        <v>141572</v>
      </c>
      <c r="O21" s="62"/>
    </row>
    <row r="22" spans="1:15" s="13" customFormat="1" ht="12.75" customHeight="1">
      <c r="A22" s="114">
        <v>3221</v>
      </c>
      <c r="B22" s="112" t="s">
        <v>53</v>
      </c>
      <c r="C22" s="144">
        <f>SUM(D22:M22)</f>
        <v>57300</v>
      </c>
      <c r="D22" s="144">
        <v>29000</v>
      </c>
      <c r="E22" s="144"/>
      <c r="F22" s="144"/>
      <c r="G22" s="144">
        <v>2300</v>
      </c>
      <c r="H22" s="144"/>
      <c r="I22" s="144"/>
      <c r="J22" s="138"/>
      <c r="K22" s="64"/>
      <c r="L22" s="64"/>
      <c r="M22" s="62">
        <v>26000</v>
      </c>
      <c r="N22" s="64">
        <v>26000</v>
      </c>
      <c r="O22" s="64"/>
    </row>
    <row r="23" spans="1:15" s="13" customFormat="1" ht="12.75">
      <c r="A23" s="114">
        <v>3222</v>
      </c>
      <c r="B23" s="112" t="s">
        <v>54</v>
      </c>
      <c r="C23" s="144">
        <v>2000</v>
      </c>
      <c r="D23" s="144">
        <v>2000</v>
      </c>
      <c r="E23" s="144">
        <v>1000</v>
      </c>
      <c r="F23" s="144"/>
      <c r="G23" s="144"/>
      <c r="H23" s="144"/>
      <c r="I23" s="144"/>
      <c r="J23" s="138"/>
      <c r="K23" s="64"/>
      <c r="L23" s="64"/>
      <c r="M23" s="62">
        <v>2000</v>
      </c>
      <c r="N23" s="64">
        <v>2000</v>
      </c>
      <c r="O23" s="64"/>
    </row>
    <row r="24" spans="1:15" s="13" customFormat="1" ht="12.75">
      <c r="A24" s="114">
        <v>3223</v>
      </c>
      <c r="B24" s="112" t="s">
        <v>55</v>
      </c>
      <c r="C24" s="144">
        <v>61200</v>
      </c>
      <c r="D24" s="144">
        <v>58200</v>
      </c>
      <c r="E24" s="144"/>
      <c r="F24" s="144"/>
      <c r="G24" s="144"/>
      <c r="H24" s="144"/>
      <c r="I24" s="144"/>
      <c r="J24" s="138"/>
      <c r="K24" s="64"/>
      <c r="L24" s="64"/>
      <c r="M24" s="62">
        <v>61200</v>
      </c>
      <c r="N24" s="64">
        <v>61200</v>
      </c>
      <c r="O24" s="64"/>
    </row>
    <row r="25" spans="1:16" ht="12.75">
      <c r="A25" s="114">
        <v>3224</v>
      </c>
      <c r="B25" s="112" t="s">
        <v>56</v>
      </c>
      <c r="C25" s="144">
        <v>40800</v>
      </c>
      <c r="D25" s="144">
        <v>40800</v>
      </c>
      <c r="E25" s="144"/>
      <c r="F25" s="144"/>
      <c r="G25" s="144"/>
      <c r="H25" s="144"/>
      <c r="I25" s="144"/>
      <c r="J25" s="136"/>
      <c r="K25" s="62"/>
      <c r="L25" s="62"/>
      <c r="M25" s="62">
        <v>40800</v>
      </c>
      <c r="N25" s="62">
        <v>40800</v>
      </c>
      <c r="O25" s="62"/>
      <c r="P25" s="62"/>
    </row>
    <row r="26" spans="1:15" ht="12.75">
      <c r="A26" s="114">
        <v>3225</v>
      </c>
      <c r="B26" s="112" t="s">
        <v>57</v>
      </c>
      <c r="C26" s="144">
        <v>9572</v>
      </c>
      <c r="D26" s="144">
        <v>9572</v>
      </c>
      <c r="E26" s="144"/>
      <c r="F26" s="144"/>
      <c r="G26" s="144"/>
      <c r="H26" s="144"/>
      <c r="I26" s="144"/>
      <c r="J26" s="136"/>
      <c r="K26" s="62"/>
      <c r="L26" s="62"/>
      <c r="M26" s="62">
        <v>9572</v>
      </c>
      <c r="N26" s="62">
        <v>9572</v>
      </c>
      <c r="O26" s="62"/>
    </row>
    <row r="27" spans="1:15" ht="12.75">
      <c r="A27" s="114">
        <v>3227</v>
      </c>
      <c r="B27" s="112" t="s">
        <v>58</v>
      </c>
      <c r="C27" s="144">
        <v>2000</v>
      </c>
      <c r="D27" s="144">
        <v>2000</v>
      </c>
      <c r="E27" s="144"/>
      <c r="F27" s="144"/>
      <c r="G27" s="144"/>
      <c r="H27" s="144"/>
      <c r="I27" s="144"/>
      <c r="J27" s="136"/>
      <c r="K27" s="62"/>
      <c r="L27" s="62"/>
      <c r="M27" s="62">
        <v>2000</v>
      </c>
      <c r="N27" s="62">
        <v>2000</v>
      </c>
      <c r="O27" s="62"/>
    </row>
    <row r="28" spans="1:15" ht="12.75">
      <c r="A28" s="113">
        <v>323</v>
      </c>
      <c r="B28" s="109" t="s">
        <v>29</v>
      </c>
      <c r="C28" s="138">
        <f>SUM(D28:K28)</f>
        <v>103698</v>
      </c>
      <c r="D28" s="138">
        <f>SUM(D36+D35+D34+D33+D32+D31+D30+D29)</f>
        <v>103698</v>
      </c>
      <c r="E28" s="138"/>
      <c r="F28" s="138"/>
      <c r="G28" s="138"/>
      <c r="H28" s="138"/>
      <c r="I28" s="138"/>
      <c r="J28" s="138"/>
      <c r="K28" s="64"/>
      <c r="L28" s="64"/>
      <c r="M28" s="138">
        <f>SUM(M36+M35+M34+M33+M32+M31+M30+M29)</f>
        <v>107308</v>
      </c>
      <c r="N28" s="138">
        <f>SUM(N36+N35+N34+N33+N32+N31+N30+N29)</f>
        <v>107308</v>
      </c>
      <c r="O28" s="64"/>
    </row>
    <row r="29" spans="1:15" s="13" customFormat="1" ht="12.75" customHeight="1">
      <c r="A29" s="114">
        <v>3231</v>
      </c>
      <c r="B29" s="112" t="s">
        <v>59</v>
      </c>
      <c r="C29" s="144">
        <v>22297</v>
      </c>
      <c r="D29" s="144">
        <v>19297</v>
      </c>
      <c r="E29" s="144"/>
      <c r="F29" s="144"/>
      <c r="G29" s="144"/>
      <c r="H29" s="144"/>
      <c r="I29" s="144"/>
      <c r="J29" s="138"/>
      <c r="K29" s="64"/>
      <c r="L29" s="64"/>
      <c r="M29" s="62">
        <v>22297</v>
      </c>
      <c r="N29" s="64">
        <v>22297</v>
      </c>
      <c r="O29" s="64"/>
    </row>
    <row r="30" spans="1:15" s="13" customFormat="1" ht="12.75">
      <c r="A30" s="114">
        <v>3232</v>
      </c>
      <c r="B30" s="112" t="s">
        <v>60</v>
      </c>
      <c r="C30" s="144">
        <v>39000</v>
      </c>
      <c r="D30" s="144">
        <v>41000</v>
      </c>
      <c r="E30" s="144"/>
      <c r="F30" s="144"/>
      <c r="G30" s="144"/>
      <c r="H30" s="144"/>
      <c r="I30" s="144"/>
      <c r="J30" s="138"/>
      <c r="K30" s="64"/>
      <c r="L30" s="64"/>
      <c r="M30" s="62">
        <v>39000</v>
      </c>
      <c r="N30" s="64">
        <v>39000</v>
      </c>
      <c r="O30" s="64"/>
    </row>
    <row r="31" spans="1:15" s="13" customFormat="1" ht="12.75">
      <c r="A31" s="114">
        <v>3233</v>
      </c>
      <c r="B31" s="112" t="s">
        <v>61</v>
      </c>
      <c r="C31" s="144">
        <v>4361</v>
      </c>
      <c r="D31" s="144">
        <v>4361</v>
      </c>
      <c r="E31" s="144"/>
      <c r="F31" s="144"/>
      <c r="G31" s="144"/>
      <c r="H31" s="144"/>
      <c r="I31" s="144"/>
      <c r="J31" s="138"/>
      <c r="K31" s="64"/>
      <c r="L31" s="64"/>
      <c r="M31" s="62">
        <v>4361</v>
      </c>
      <c r="N31" s="64">
        <v>4361</v>
      </c>
      <c r="O31" s="64"/>
    </row>
    <row r="32" spans="1:15" ht="12.75">
      <c r="A32" s="114">
        <v>3234</v>
      </c>
      <c r="B32" s="112" t="s">
        <v>62</v>
      </c>
      <c r="C32" s="144">
        <v>20696</v>
      </c>
      <c r="D32" s="144">
        <v>23696</v>
      </c>
      <c r="E32" s="136"/>
      <c r="F32" s="136"/>
      <c r="G32" s="136"/>
      <c r="H32" s="136"/>
      <c r="I32" s="136"/>
      <c r="J32" s="136"/>
      <c r="K32" s="62"/>
      <c r="L32" s="62"/>
      <c r="M32" s="62">
        <v>20696</v>
      </c>
      <c r="N32" s="62">
        <v>20696</v>
      </c>
      <c r="O32" s="62"/>
    </row>
    <row r="33" spans="1:15" ht="12.75">
      <c r="A33" s="114">
        <v>3236</v>
      </c>
      <c r="B33" s="112" t="s">
        <v>63</v>
      </c>
      <c r="C33" s="144">
        <v>5610</v>
      </c>
      <c r="D33" s="144">
        <v>0</v>
      </c>
      <c r="E33" s="136"/>
      <c r="F33" s="136"/>
      <c r="G33" s="136"/>
      <c r="H33" s="136"/>
      <c r="I33" s="136"/>
      <c r="J33" s="136"/>
      <c r="K33" s="62"/>
      <c r="L33" s="62"/>
      <c r="M33" s="62">
        <v>5610</v>
      </c>
      <c r="N33" s="62">
        <v>5610</v>
      </c>
      <c r="O33" s="62"/>
    </row>
    <row r="34" spans="1:15" ht="12.75">
      <c r="A34" s="114">
        <v>3237</v>
      </c>
      <c r="B34" s="112" t="s">
        <v>64</v>
      </c>
      <c r="C34" s="144">
        <f>SUM(D34:M34)</f>
        <v>0</v>
      </c>
      <c r="D34" s="144">
        <v>0</v>
      </c>
      <c r="E34" s="136"/>
      <c r="F34" s="136"/>
      <c r="G34" s="136"/>
      <c r="H34" s="136"/>
      <c r="I34" s="136"/>
      <c r="J34" s="136"/>
      <c r="K34" s="62"/>
      <c r="L34" s="62"/>
      <c r="M34" s="62"/>
      <c r="N34" s="62"/>
      <c r="O34" s="62"/>
    </row>
    <row r="35" spans="1:15" s="13" customFormat="1" ht="12.75">
      <c r="A35" s="114">
        <v>3238</v>
      </c>
      <c r="B35" s="112" t="s">
        <v>65</v>
      </c>
      <c r="C35" s="144">
        <v>12750</v>
      </c>
      <c r="D35" s="144">
        <v>12750</v>
      </c>
      <c r="E35" s="136"/>
      <c r="F35" s="136"/>
      <c r="G35" s="136"/>
      <c r="H35" s="136"/>
      <c r="I35" s="136"/>
      <c r="J35" s="138"/>
      <c r="K35" s="64"/>
      <c r="L35" s="64"/>
      <c r="M35" s="62">
        <v>12750</v>
      </c>
      <c r="N35" s="64">
        <v>12750</v>
      </c>
      <c r="O35" s="64"/>
    </row>
    <row r="36" spans="1:15" ht="12.75">
      <c r="A36" s="114">
        <v>3239</v>
      </c>
      <c r="B36" s="112" t="s">
        <v>66</v>
      </c>
      <c r="C36" s="144">
        <v>2594</v>
      </c>
      <c r="D36" s="144">
        <v>2594</v>
      </c>
      <c r="E36" s="136"/>
      <c r="F36" s="136"/>
      <c r="G36" s="136"/>
      <c r="H36" s="136"/>
      <c r="I36" s="136"/>
      <c r="J36" s="136"/>
      <c r="K36" s="62"/>
      <c r="L36" s="62"/>
      <c r="M36" s="62">
        <v>2594</v>
      </c>
      <c r="N36" s="62">
        <v>2594</v>
      </c>
      <c r="O36" s="62"/>
    </row>
    <row r="37" spans="1:15" ht="12.75">
      <c r="A37" s="113">
        <v>329</v>
      </c>
      <c r="B37" s="109" t="s">
        <v>74</v>
      </c>
      <c r="C37" s="138">
        <f>SUM(D37:H37)</f>
        <v>30411</v>
      </c>
      <c r="D37" s="138">
        <f>SUM(D38+D39+D40+D41+D42)</f>
        <v>18711</v>
      </c>
      <c r="E37" s="138">
        <f>SUM(E38+E39+E40+E41+E42+E43)</f>
        <v>1700</v>
      </c>
      <c r="F37" s="138"/>
      <c r="G37" s="138"/>
      <c r="H37" s="138">
        <f>SUM(H39+H40+H41+H42)</f>
        <v>10000</v>
      </c>
      <c r="I37" s="138"/>
      <c r="J37" s="136"/>
      <c r="K37" s="62"/>
      <c r="L37" s="62"/>
      <c r="M37" s="138">
        <f>SUM(M38+M39+M40+M41+M42)</f>
        <v>15038</v>
      </c>
      <c r="N37" s="138">
        <f>SUM(N38+N39+N40+N41+N42)</f>
        <v>15038</v>
      </c>
      <c r="O37" s="62"/>
    </row>
    <row r="38" spans="1:15" ht="12.75">
      <c r="A38" s="114">
        <v>3292</v>
      </c>
      <c r="B38" s="112" t="s">
        <v>67</v>
      </c>
      <c r="C38" s="144">
        <v>5263</v>
      </c>
      <c r="D38" s="144">
        <v>8873</v>
      </c>
      <c r="E38" s="136"/>
      <c r="F38" s="136"/>
      <c r="G38" s="136"/>
      <c r="H38" s="136"/>
      <c r="I38" s="136"/>
      <c r="J38" s="136"/>
      <c r="K38" s="62"/>
      <c r="L38" s="62"/>
      <c r="M38" s="62">
        <v>5200</v>
      </c>
      <c r="N38" s="62">
        <v>5200</v>
      </c>
      <c r="O38" s="62"/>
    </row>
    <row r="39" spans="1:15" ht="12.75">
      <c r="A39" s="114">
        <v>3293</v>
      </c>
      <c r="B39" s="112" t="s">
        <v>68</v>
      </c>
      <c r="C39" s="144">
        <v>2510</v>
      </c>
      <c r="D39" s="144">
        <v>2510</v>
      </c>
      <c r="E39" s="136"/>
      <c r="F39" s="136"/>
      <c r="G39" s="136"/>
      <c r="H39" s="136"/>
      <c r="I39" s="136"/>
      <c r="J39" s="136"/>
      <c r="K39" s="62"/>
      <c r="L39" s="62"/>
      <c r="M39" s="62">
        <v>2510</v>
      </c>
      <c r="N39" s="62">
        <v>2510</v>
      </c>
      <c r="O39" s="62"/>
    </row>
    <row r="40" spans="1:15" s="13" customFormat="1" ht="12.75">
      <c r="A40" s="114">
        <v>3294</v>
      </c>
      <c r="B40" s="112" t="s">
        <v>69</v>
      </c>
      <c r="C40" s="144">
        <v>3452</v>
      </c>
      <c r="D40" s="144">
        <v>3452</v>
      </c>
      <c r="E40" s="136"/>
      <c r="F40" s="136"/>
      <c r="G40" s="136"/>
      <c r="H40" s="136"/>
      <c r="I40" s="136"/>
      <c r="J40" s="138"/>
      <c r="K40" s="64"/>
      <c r="L40" s="64"/>
      <c r="M40" s="62">
        <v>3452</v>
      </c>
      <c r="N40" s="64">
        <v>3452</v>
      </c>
      <c r="O40" s="64"/>
    </row>
    <row r="41" spans="1:15" ht="12.75">
      <c r="A41" s="114">
        <v>3295</v>
      </c>
      <c r="B41" s="112" t="s">
        <v>70</v>
      </c>
      <c r="C41" s="144">
        <v>1326</v>
      </c>
      <c r="D41" s="144">
        <v>1326</v>
      </c>
      <c r="E41" s="144"/>
      <c r="F41" s="144"/>
      <c r="G41" s="144"/>
      <c r="H41" s="144"/>
      <c r="I41" s="144"/>
      <c r="J41" s="144"/>
      <c r="K41" s="62"/>
      <c r="L41" s="62"/>
      <c r="M41" s="62">
        <v>1326</v>
      </c>
      <c r="N41" s="62">
        <v>1326</v>
      </c>
      <c r="O41" s="62"/>
    </row>
    <row r="42" spans="1:15" ht="12.75">
      <c r="A42" s="114">
        <v>3299</v>
      </c>
      <c r="B42" s="112" t="s">
        <v>71</v>
      </c>
      <c r="C42" s="144">
        <v>2550</v>
      </c>
      <c r="D42" s="144">
        <v>2550</v>
      </c>
      <c r="E42" s="144">
        <v>1500</v>
      </c>
      <c r="F42" s="144"/>
      <c r="G42" s="144"/>
      <c r="H42" s="144">
        <v>10000</v>
      </c>
      <c r="I42" s="144"/>
      <c r="J42" s="144"/>
      <c r="K42" s="62"/>
      <c r="L42" s="62"/>
      <c r="M42" s="62">
        <v>2550</v>
      </c>
      <c r="N42" s="62">
        <v>2550</v>
      </c>
      <c r="O42" s="62"/>
    </row>
    <row r="43" spans="1:15" s="13" customFormat="1" ht="12.75">
      <c r="A43" s="113">
        <v>34</v>
      </c>
      <c r="B43" s="109" t="s">
        <v>30</v>
      </c>
      <c r="C43" s="138">
        <f>SUM(C44)</f>
        <v>3884</v>
      </c>
      <c r="D43" s="138">
        <f>SUM(D44)</f>
        <v>3884</v>
      </c>
      <c r="E43" s="138">
        <f>SUM(E45+E46+E47+E48+E49)</f>
        <v>200</v>
      </c>
      <c r="F43" s="138"/>
      <c r="G43" s="138"/>
      <c r="H43" s="138"/>
      <c r="I43" s="138"/>
      <c r="J43" s="138"/>
      <c r="K43" s="64"/>
      <c r="L43" s="64"/>
      <c r="M43" s="138">
        <f>SUM(M44)</f>
        <v>3884</v>
      </c>
      <c r="N43" s="138">
        <f>SUM(N44)</f>
        <v>3884</v>
      </c>
      <c r="O43" s="64"/>
    </row>
    <row r="44" spans="1:15" s="13" customFormat="1" ht="12.75">
      <c r="A44" s="113">
        <v>343</v>
      </c>
      <c r="B44" s="109" t="s">
        <v>31</v>
      </c>
      <c r="C44" s="138">
        <f>SUM(C45)</f>
        <v>3884</v>
      </c>
      <c r="D44" s="138">
        <f>SUM(D45)</f>
        <v>3884</v>
      </c>
      <c r="E44" s="138">
        <f>SUM(E45+E46+E47+E48+E49+E50)</f>
        <v>200</v>
      </c>
      <c r="F44" s="138"/>
      <c r="G44" s="138"/>
      <c r="H44" s="138"/>
      <c r="I44" s="138"/>
      <c r="J44" s="138"/>
      <c r="K44" s="64"/>
      <c r="L44" s="64"/>
      <c r="M44" s="138">
        <f>SUM(M45)</f>
        <v>3884</v>
      </c>
      <c r="N44" s="138">
        <f>SUM(N45)</f>
        <v>3884</v>
      </c>
      <c r="O44" s="64"/>
    </row>
    <row r="45" spans="1:15" ht="12.75">
      <c r="A45" s="114">
        <v>3431</v>
      </c>
      <c r="B45" s="112" t="s">
        <v>72</v>
      </c>
      <c r="C45" s="144">
        <v>3884</v>
      </c>
      <c r="D45" s="144">
        <v>3884</v>
      </c>
      <c r="E45" s="144">
        <v>200</v>
      </c>
      <c r="F45" s="144"/>
      <c r="G45" s="136"/>
      <c r="H45" s="136"/>
      <c r="I45" s="136"/>
      <c r="J45" s="136"/>
      <c r="K45" s="62"/>
      <c r="L45" s="62"/>
      <c r="M45" s="62">
        <v>3884</v>
      </c>
      <c r="N45" s="62">
        <v>3884</v>
      </c>
      <c r="O45" s="62"/>
    </row>
    <row r="46" spans="1:15" ht="12.75" customHeight="1">
      <c r="A46" s="113">
        <v>37</v>
      </c>
      <c r="B46" s="109" t="s">
        <v>106</v>
      </c>
      <c r="C46" s="138">
        <v>146203.25</v>
      </c>
      <c r="D46" s="138">
        <v>146203.25</v>
      </c>
      <c r="E46" s="138"/>
      <c r="F46" s="138"/>
      <c r="G46" s="138"/>
      <c r="H46" s="138"/>
      <c r="I46" s="138"/>
      <c r="J46" s="138"/>
      <c r="K46" s="64"/>
      <c r="L46" s="64"/>
      <c r="M46" s="138">
        <v>146203</v>
      </c>
      <c r="N46" s="138">
        <v>146203</v>
      </c>
      <c r="O46" s="62"/>
    </row>
    <row r="47" spans="1:15" ht="12.75">
      <c r="A47" s="113">
        <v>372</v>
      </c>
      <c r="B47" s="109" t="s">
        <v>108</v>
      </c>
      <c r="C47" s="138">
        <v>146203.25</v>
      </c>
      <c r="D47" s="138">
        <v>146203.25</v>
      </c>
      <c r="E47" s="138"/>
      <c r="F47" s="138"/>
      <c r="G47" s="138"/>
      <c r="H47" s="138"/>
      <c r="I47" s="138"/>
      <c r="J47" s="138"/>
      <c r="K47" s="64"/>
      <c r="L47" s="64"/>
      <c r="M47" s="138">
        <v>146203</v>
      </c>
      <c r="N47" s="138">
        <v>146203</v>
      </c>
      <c r="O47" s="62"/>
    </row>
    <row r="48" spans="1:15" ht="12.75">
      <c r="A48" s="114">
        <v>3721</v>
      </c>
      <c r="B48" s="112" t="s">
        <v>107</v>
      </c>
      <c r="C48" s="144">
        <v>146203.25</v>
      </c>
      <c r="D48" s="144">
        <v>146203.25</v>
      </c>
      <c r="E48" s="144"/>
      <c r="F48" s="136"/>
      <c r="G48" s="136"/>
      <c r="H48" s="136"/>
      <c r="I48" s="136"/>
      <c r="J48" s="136"/>
      <c r="K48" s="62"/>
      <c r="L48" s="62"/>
      <c r="M48" s="62">
        <v>135000</v>
      </c>
      <c r="N48" s="62">
        <v>135000</v>
      </c>
      <c r="O48" s="62"/>
    </row>
    <row r="49" spans="1:17" ht="12" customHeight="1">
      <c r="A49" s="113">
        <v>4</v>
      </c>
      <c r="B49" s="109" t="s">
        <v>76</v>
      </c>
      <c r="C49" s="138">
        <f>C50+C55</f>
        <v>39367</v>
      </c>
      <c r="D49" s="138">
        <v>24327</v>
      </c>
      <c r="E49" s="138"/>
      <c r="F49" s="138"/>
      <c r="G49" s="138">
        <v>15040</v>
      </c>
      <c r="H49" s="138"/>
      <c r="I49" s="138"/>
      <c r="J49" s="138"/>
      <c r="K49" s="64"/>
      <c r="L49" s="64"/>
      <c r="M49" s="138">
        <f>M55</f>
        <v>2040</v>
      </c>
      <c r="N49" s="138">
        <f>N55</f>
        <v>2040</v>
      </c>
      <c r="O49" s="64"/>
      <c r="P49" s="62"/>
      <c r="Q49" s="62"/>
    </row>
    <row r="50" spans="1:15" s="13" customFormat="1" ht="12.75" customHeight="1">
      <c r="A50" s="113">
        <v>42</v>
      </c>
      <c r="B50" s="109" t="s">
        <v>77</v>
      </c>
      <c r="C50" s="132">
        <f>SUM(D50:J50)</f>
        <v>24327</v>
      </c>
      <c r="D50" s="132">
        <f>SUM(D51+D53+D55)</f>
        <v>24327</v>
      </c>
      <c r="E50" s="132"/>
      <c r="F50" s="132"/>
      <c r="G50" s="132"/>
      <c r="H50" s="132"/>
      <c r="I50" s="132"/>
      <c r="J50" s="132"/>
      <c r="K50" s="64"/>
      <c r="L50" s="64"/>
      <c r="M50" s="64">
        <v>0</v>
      </c>
      <c r="N50" s="64">
        <v>0</v>
      </c>
      <c r="O50" s="64"/>
    </row>
    <row r="51" spans="1:15" ht="12.75">
      <c r="A51" s="113">
        <v>421</v>
      </c>
      <c r="B51" s="109" t="s">
        <v>117</v>
      </c>
      <c r="C51" s="132">
        <v>0</v>
      </c>
      <c r="D51" s="132">
        <f>SUM(D52:D52)</f>
        <v>0</v>
      </c>
      <c r="E51" s="132"/>
      <c r="F51" s="132"/>
      <c r="G51" s="132"/>
      <c r="H51" s="132"/>
      <c r="I51" s="132"/>
      <c r="J51" s="132"/>
      <c r="K51" s="64"/>
      <c r="L51" s="64"/>
      <c r="M51" s="64">
        <v>0</v>
      </c>
      <c r="N51" s="62">
        <v>0</v>
      </c>
      <c r="O51" s="62"/>
    </row>
    <row r="52" spans="1:15" ht="12.75">
      <c r="A52" s="114">
        <v>4214</v>
      </c>
      <c r="B52" s="112" t="s">
        <v>116</v>
      </c>
      <c r="C52" s="144">
        <v>0</v>
      </c>
      <c r="D52" s="144">
        <v>0</v>
      </c>
      <c r="E52" s="144"/>
      <c r="F52" s="144"/>
      <c r="G52" s="144"/>
      <c r="H52" s="144"/>
      <c r="I52" s="144"/>
      <c r="J52" s="144"/>
      <c r="K52" s="62"/>
      <c r="L52" s="62"/>
      <c r="M52" s="62"/>
      <c r="N52" s="62"/>
      <c r="O52" s="62"/>
    </row>
    <row r="53" spans="1:15" s="13" customFormat="1" ht="12.75" customHeight="1">
      <c r="A53" s="113">
        <v>422</v>
      </c>
      <c r="B53" s="109" t="s">
        <v>118</v>
      </c>
      <c r="C53" s="132">
        <f>SUM(D53:J53)</f>
        <v>24327</v>
      </c>
      <c r="D53" s="132">
        <f>SUM(D54)</f>
        <v>24327</v>
      </c>
      <c r="E53" s="132"/>
      <c r="F53" s="132"/>
      <c r="G53" s="132"/>
      <c r="H53" s="132"/>
      <c r="I53" s="132"/>
      <c r="J53" s="132"/>
      <c r="K53" s="64"/>
      <c r="L53" s="64"/>
      <c r="M53" s="64">
        <v>0</v>
      </c>
      <c r="N53" s="64">
        <v>0</v>
      </c>
      <c r="O53" s="64"/>
    </row>
    <row r="54" spans="1:15" ht="12.75">
      <c r="A54" s="114">
        <v>4221</v>
      </c>
      <c r="B54" s="112" t="s">
        <v>118</v>
      </c>
      <c r="C54" s="144">
        <v>24327</v>
      </c>
      <c r="D54" s="144">
        <v>24327</v>
      </c>
      <c r="E54" s="144"/>
      <c r="F54" s="144"/>
      <c r="G54" s="144"/>
      <c r="H54" s="144"/>
      <c r="I54" s="144"/>
      <c r="J54" s="144"/>
      <c r="K54" s="62"/>
      <c r="L54" s="62"/>
      <c r="M54" s="62"/>
      <c r="N54" s="62"/>
      <c r="O54" s="62"/>
    </row>
    <row r="55" spans="1:15" ht="12.75">
      <c r="A55" s="113">
        <v>424</v>
      </c>
      <c r="B55" s="109" t="s">
        <v>133</v>
      </c>
      <c r="C55" s="132">
        <f>SUM(D55:H55)</f>
        <v>15040</v>
      </c>
      <c r="D55" s="132">
        <f>SUM(D56)</f>
        <v>0</v>
      </c>
      <c r="E55" s="132"/>
      <c r="F55" s="132"/>
      <c r="G55" s="132">
        <v>15040</v>
      </c>
      <c r="H55" s="132"/>
      <c r="I55" s="132"/>
      <c r="J55" s="144"/>
      <c r="K55" s="62"/>
      <c r="L55" s="62"/>
      <c r="M55" s="132">
        <f>M56</f>
        <v>2040</v>
      </c>
      <c r="N55" s="132">
        <f>N56</f>
        <v>2040</v>
      </c>
      <c r="O55" s="62"/>
    </row>
    <row r="56" spans="1:15" ht="12.75">
      <c r="A56" s="114">
        <v>4241</v>
      </c>
      <c r="B56" s="112" t="s">
        <v>157</v>
      </c>
      <c r="C56" s="144">
        <v>0</v>
      </c>
      <c r="D56" s="144">
        <v>0</v>
      </c>
      <c r="E56" s="144"/>
      <c r="F56" s="144"/>
      <c r="G56" s="144">
        <v>15040</v>
      </c>
      <c r="H56" s="144"/>
      <c r="I56" s="144"/>
      <c r="J56" s="144"/>
      <c r="K56" s="62"/>
      <c r="L56" s="62"/>
      <c r="M56" s="62">
        <v>2040</v>
      </c>
      <c r="N56" s="62">
        <v>2040</v>
      </c>
      <c r="O56" s="62"/>
    </row>
    <row r="57" spans="1:15" ht="12.75" customHeight="1">
      <c r="A57" s="113">
        <v>45</v>
      </c>
      <c r="B57" s="109" t="s">
        <v>75</v>
      </c>
      <c r="C57" s="132">
        <f>SUM(D57:H57)</f>
        <v>0</v>
      </c>
      <c r="D57" s="132">
        <f>SUM(D58)</f>
        <v>0</v>
      </c>
      <c r="E57" s="132"/>
      <c r="F57" s="132"/>
      <c r="G57" s="132"/>
      <c r="H57" s="132"/>
      <c r="I57" s="132"/>
      <c r="J57" s="132"/>
      <c r="K57" s="64"/>
      <c r="L57" s="64"/>
      <c r="M57" s="64">
        <v>0</v>
      </c>
      <c r="N57" s="64">
        <v>0</v>
      </c>
      <c r="O57" s="64"/>
    </row>
    <row r="58" spans="1:15" ht="13.5" customHeight="1">
      <c r="A58" s="113">
        <v>451</v>
      </c>
      <c r="B58" s="109" t="s">
        <v>143</v>
      </c>
      <c r="C58" s="132">
        <f>SUM(D58:H58)</f>
        <v>0</v>
      </c>
      <c r="D58" s="132">
        <f>SUM(D59)</f>
        <v>0</v>
      </c>
      <c r="E58" s="132"/>
      <c r="F58" s="132"/>
      <c r="G58" s="144"/>
      <c r="H58" s="144"/>
      <c r="I58" s="144"/>
      <c r="J58" s="144"/>
      <c r="K58" s="62"/>
      <c r="L58" s="62"/>
      <c r="M58" s="64"/>
      <c r="N58" s="62"/>
      <c r="O58" s="62"/>
    </row>
    <row r="59" spans="1:15" ht="12.75">
      <c r="A59" s="114">
        <v>4541</v>
      </c>
      <c r="B59" s="112" t="s">
        <v>144</v>
      </c>
      <c r="C59" s="144">
        <v>0</v>
      </c>
      <c r="D59" s="144">
        <v>0</v>
      </c>
      <c r="E59" s="144"/>
      <c r="F59" s="144"/>
      <c r="G59" s="144"/>
      <c r="H59" s="144"/>
      <c r="I59" s="144"/>
      <c r="J59" s="144"/>
      <c r="K59" s="62"/>
      <c r="L59" s="62"/>
      <c r="M59" s="62"/>
      <c r="N59" s="62"/>
      <c r="O59" s="62"/>
    </row>
    <row r="60" spans="1:15" ht="12.75">
      <c r="A60" s="114"/>
      <c r="B60" s="11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s="13" customFormat="1" ht="12.75" customHeight="1">
      <c r="A61" s="114"/>
      <c r="B61" s="112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132"/>
      <c r="O61" s="64"/>
    </row>
    <row r="62" spans="1:15" s="13" customFormat="1" ht="12.75" customHeight="1">
      <c r="A62" s="114" t="s">
        <v>134</v>
      </c>
      <c r="B62" s="109" t="s">
        <v>105</v>
      </c>
      <c r="C62" s="138">
        <v>2520144</v>
      </c>
      <c r="D62" s="137">
        <f>SUM(D6+D49)</f>
        <v>461395.25</v>
      </c>
      <c r="E62" s="139">
        <f>SUM(E6+E49)</f>
        <v>2900</v>
      </c>
      <c r="F62" s="140">
        <f>SUM(F6+F49)</f>
        <v>0</v>
      </c>
      <c r="G62" s="140">
        <f>SUM(G6+G49)</f>
        <v>2025849</v>
      </c>
      <c r="H62" s="140">
        <f>SUM(H6+H49)</f>
        <v>10000</v>
      </c>
      <c r="I62" s="140">
        <v>0</v>
      </c>
      <c r="J62" s="64">
        <f>SUM(J6+J49)</f>
        <v>20000</v>
      </c>
      <c r="K62" s="64"/>
      <c r="L62" s="64"/>
      <c r="M62" s="138"/>
      <c r="N62" s="132"/>
      <c r="O62" s="64"/>
    </row>
    <row r="63" spans="1:15" s="13" customFormat="1" ht="12.75" customHeight="1">
      <c r="A63" s="114"/>
      <c r="B63" s="109"/>
      <c r="C63" s="138"/>
      <c r="D63" s="137"/>
      <c r="E63" s="139"/>
      <c r="F63" s="140"/>
      <c r="G63" s="140"/>
      <c r="H63" s="140"/>
      <c r="I63" s="140"/>
      <c r="J63" s="64"/>
      <c r="K63" s="64"/>
      <c r="L63" s="64"/>
      <c r="M63" s="138"/>
      <c r="N63" s="132"/>
      <c r="O63" s="64"/>
    </row>
    <row r="64" spans="1:15" ht="12.75">
      <c r="A64" s="133" t="s">
        <v>103</v>
      </c>
      <c r="B64" s="134" t="s">
        <v>104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2.75">
      <c r="A65" s="113">
        <v>3</v>
      </c>
      <c r="B65" s="109" t="s">
        <v>21</v>
      </c>
      <c r="C65" s="138">
        <f>C66</f>
        <v>935.81</v>
      </c>
      <c r="D65" s="138">
        <f>D66</f>
        <v>935.81</v>
      </c>
      <c r="E65" s="64"/>
      <c r="F65" s="64"/>
      <c r="G65" s="64"/>
      <c r="H65" s="64"/>
      <c r="I65" s="64"/>
      <c r="J65" s="62"/>
      <c r="K65" s="62"/>
      <c r="L65" s="62"/>
      <c r="M65" s="138">
        <f>M66</f>
        <v>900</v>
      </c>
      <c r="N65" s="138">
        <f>N66</f>
        <v>900</v>
      </c>
      <c r="O65" s="62"/>
    </row>
    <row r="66" spans="1:15" ht="12.75">
      <c r="A66" s="113">
        <v>32</v>
      </c>
      <c r="B66" s="109" t="s">
        <v>26</v>
      </c>
      <c r="C66" s="138">
        <f>C67</f>
        <v>935.81</v>
      </c>
      <c r="D66" s="138">
        <f>D67</f>
        <v>935.81</v>
      </c>
      <c r="E66" s="64"/>
      <c r="F66" s="64"/>
      <c r="G66" s="64"/>
      <c r="H66" s="64"/>
      <c r="I66" s="64"/>
      <c r="J66" s="62"/>
      <c r="K66" s="62"/>
      <c r="L66" s="62"/>
      <c r="M66" s="138">
        <f>M67</f>
        <v>900</v>
      </c>
      <c r="N66" s="138">
        <f>N67</f>
        <v>900</v>
      </c>
      <c r="O66" s="62"/>
    </row>
    <row r="67" spans="1:15" ht="12.75">
      <c r="A67" s="113">
        <v>322</v>
      </c>
      <c r="B67" s="109" t="s">
        <v>28</v>
      </c>
      <c r="C67" s="138">
        <f>C69+C68</f>
        <v>935.81</v>
      </c>
      <c r="D67" s="138">
        <f>D69+D68</f>
        <v>935.81</v>
      </c>
      <c r="E67" s="64"/>
      <c r="F67" s="64"/>
      <c r="G67" s="64"/>
      <c r="H67" s="64"/>
      <c r="I67" s="64"/>
      <c r="J67" s="62"/>
      <c r="K67" s="62"/>
      <c r="L67" s="62"/>
      <c r="M67" s="138">
        <f>M69+M68</f>
        <v>900</v>
      </c>
      <c r="N67" s="138">
        <f>N69+N68</f>
        <v>900</v>
      </c>
      <c r="O67" s="62"/>
    </row>
    <row r="68" spans="1:15" ht="12.75">
      <c r="A68" s="114">
        <v>3221</v>
      </c>
      <c r="B68" s="112" t="s">
        <v>53</v>
      </c>
      <c r="C68" s="136"/>
      <c r="D68" s="136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2.75">
      <c r="A69" s="114">
        <v>3222</v>
      </c>
      <c r="B69" s="112" t="s">
        <v>54</v>
      </c>
      <c r="C69" s="144">
        <v>935.81</v>
      </c>
      <c r="D69" s="144">
        <v>935.81</v>
      </c>
      <c r="E69" s="62"/>
      <c r="F69" s="62"/>
      <c r="G69" s="62"/>
      <c r="H69" s="62"/>
      <c r="I69" s="62"/>
      <c r="J69" s="62"/>
      <c r="K69" s="62"/>
      <c r="L69" s="62"/>
      <c r="M69" s="62">
        <v>900</v>
      </c>
      <c r="N69" s="62">
        <v>900</v>
      </c>
      <c r="O69" s="62"/>
    </row>
    <row r="70" spans="1:15" s="13" customFormat="1" ht="12.75">
      <c r="A70" s="110"/>
      <c r="B70" s="109"/>
      <c r="C70" s="138"/>
      <c r="D70" s="138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2.75">
      <c r="A71" s="111"/>
      <c r="B71" s="112"/>
      <c r="C71" s="136"/>
      <c r="D71" s="136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s="13" customFormat="1" ht="12.75">
      <c r="A72" s="110" t="s">
        <v>119</v>
      </c>
      <c r="B72" s="109" t="s">
        <v>120</v>
      </c>
      <c r="C72" s="138"/>
      <c r="D72" s="138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2.75">
      <c r="A73" s="110">
        <v>3</v>
      </c>
      <c r="B73" s="109" t="s">
        <v>121</v>
      </c>
      <c r="C73" s="138">
        <f>C74</f>
        <v>21261.89</v>
      </c>
      <c r="D73" s="138">
        <f>D74</f>
        <v>21262</v>
      </c>
      <c r="E73" s="62"/>
      <c r="F73" s="62"/>
      <c r="G73" s="62"/>
      <c r="H73" s="62"/>
      <c r="I73" s="64"/>
      <c r="J73" s="62"/>
      <c r="K73" s="62"/>
      <c r="L73" s="62"/>
      <c r="M73" s="138">
        <f>M74</f>
        <v>20000</v>
      </c>
      <c r="N73" s="138">
        <f>N74</f>
        <v>20000</v>
      </c>
      <c r="O73" s="62"/>
    </row>
    <row r="74" spans="1:15" ht="12.75">
      <c r="A74" s="111">
        <v>322</v>
      </c>
      <c r="B74" s="112" t="s">
        <v>122</v>
      </c>
      <c r="C74" s="144">
        <f>C75</f>
        <v>21261.89</v>
      </c>
      <c r="D74" s="144">
        <f>D75</f>
        <v>21262</v>
      </c>
      <c r="E74" s="62"/>
      <c r="F74" s="62"/>
      <c r="G74" s="62"/>
      <c r="H74" s="62"/>
      <c r="I74" s="62"/>
      <c r="J74" s="62"/>
      <c r="K74" s="62"/>
      <c r="L74" s="62"/>
      <c r="M74" s="144">
        <f>M75</f>
        <v>20000</v>
      </c>
      <c r="N74" s="144">
        <f>N75</f>
        <v>20000</v>
      </c>
      <c r="O74" s="62"/>
    </row>
    <row r="75" spans="1:15" ht="12.75">
      <c r="A75" s="111">
        <v>3222</v>
      </c>
      <c r="B75" s="112" t="s">
        <v>123</v>
      </c>
      <c r="C75" s="144">
        <v>21261.89</v>
      </c>
      <c r="D75" s="144">
        <v>21262</v>
      </c>
      <c r="E75" s="62"/>
      <c r="F75" s="62"/>
      <c r="G75" s="62"/>
      <c r="H75" s="62"/>
      <c r="I75" s="62"/>
      <c r="J75" s="62"/>
      <c r="K75" s="62"/>
      <c r="L75" s="62"/>
      <c r="M75" s="62">
        <v>20000</v>
      </c>
      <c r="N75" s="62">
        <v>20000</v>
      </c>
      <c r="O75" s="62"/>
    </row>
    <row r="76" spans="1:15" ht="12.75">
      <c r="A76" s="111"/>
      <c r="B76" s="11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2.75">
      <c r="A77" s="111"/>
      <c r="B77" s="11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2.75">
      <c r="A78" s="110" t="s">
        <v>124</v>
      </c>
      <c r="B78" s="109" t="s">
        <v>125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2.75">
      <c r="A79" s="110">
        <v>31</v>
      </c>
      <c r="B79" s="109" t="s">
        <v>126</v>
      </c>
      <c r="C79" s="64">
        <f>SUM(D79)</f>
        <v>43645</v>
      </c>
      <c r="D79" s="64">
        <f>SUM(D80+D82+D84+D88)</f>
        <v>43645</v>
      </c>
      <c r="E79" s="62"/>
      <c r="F79" s="62"/>
      <c r="G79" s="62"/>
      <c r="H79" s="62"/>
      <c r="I79" s="62"/>
      <c r="J79" s="62"/>
      <c r="K79" s="62"/>
      <c r="L79" s="62"/>
      <c r="M79" s="64">
        <v>43645</v>
      </c>
      <c r="N79" s="64">
        <v>43645</v>
      </c>
      <c r="O79" s="62"/>
    </row>
    <row r="80" spans="1:15" s="13" customFormat="1" ht="12.75">
      <c r="A80" s="111">
        <v>311</v>
      </c>
      <c r="B80" s="112" t="s">
        <v>127</v>
      </c>
      <c r="C80" s="64">
        <f>C81</f>
        <v>33775</v>
      </c>
      <c r="D80" s="64">
        <f>D81</f>
        <v>33775</v>
      </c>
      <c r="E80" s="64"/>
      <c r="F80" s="64"/>
      <c r="G80" s="64"/>
      <c r="H80" s="64"/>
      <c r="I80" s="64"/>
      <c r="J80" s="64"/>
      <c r="K80" s="64"/>
      <c r="L80" s="64"/>
      <c r="M80" s="64">
        <v>33775</v>
      </c>
      <c r="N80" s="64">
        <v>33775</v>
      </c>
      <c r="O80" s="64"/>
    </row>
    <row r="81" spans="1:15" ht="12.75">
      <c r="A81" s="111">
        <v>3111</v>
      </c>
      <c r="B81" s="112" t="s">
        <v>128</v>
      </c>
      <c r="C81" s="62">
        <v>33775</v>
      </c>
      <c r="D81" s="62">
        <v>33775</v>
      </c>
      <c r="E81" s="62"/>
      <c r="F81" s="62"/>
      <c r="G81" s="62"/>
      <c r="H81" s="62"/>
      <c r="I81" s="62"/>
      <c r="J81" s="62"/>
      <c r="K81" s="62"/>
      <c r="L81" s="62"/>
      <c r="M81" s="62">
        <v>33500</v>
      </c>
      <c r="N81" s="62">
        <v>33500</v>
      </c>
      <c r="O81" s="62"/>
    </row>
    <row r="82" spans="1:15" ht="12.75">
      <c r="A82" s="111">
        <v>312</v>
      </c>
      <c r="B82" s="89" t="s">
        <v>129</v>
      </c>
      <c r="C82" s="64">
        <f>C83</f>
        <v>2500</v>
      </c>
      <c r="D82" s="64">
        <f>D83</f>
        <v>2500</v>
      </c>
      <c r="E82" s="62"/>
      <c r="F82" s="62"/>
      <c r="G82" s="62"/>
      <c r="H82" s="62"/>
      <c r="I82" s="62"/>
      <c r="J82" s="62"/>
      <c r="K82" s="62"/>
      <c r="L82" s="62"/>
      <c r="M82" s="64">
        <f>M83</f>
        <v>2500</v>
      </c>
      <c r="N82" s="64">
        <f>N83</f>
        <v>2500</v>
      </c>
      <c r="O82" s="62"/>
    </row>
    <row r="83" spans="1:15" ht="12.75">
      <c r="A83" s="145">
        <v>3121</v>
      </c>
      <c r="B83" s="112" t="s">
        <v>129</v>
      </c>
      <c r="C83" s="62">
        <v>2500</v>
      </c>
      <c r="D83" s="62">
        <v>2500</v>
      </c>
      <c r="E83" s="62"/>
      <c r="F83" s="62"/>
      <c r="G83" s="62"/>
      <c r="H83" s="62"/>
      <c r="I83" s="62"/>
      <c r="J83" s="62"/>
      <c r="K83" s="62"/>
      <c r="L83" s="62"/>
      <c r="M83" s="62">
        <v>2500</v>
      </c>
      <c r="N83" s="62">
        <v>2500</v>
      </c>
      <c r="O83" s="62"/>
    </row>
    <row r="84" spans="1:15" ht="12.75">
      <c r="A84" s="111">
        <v>313</v>
      </c>
      <c r="B84" s="112" t="s">
        <v>130</v>
      </c>
      <c r="C84" s="64">
        <f>SUM(D84)</f>
        <v>5810</v>
      </c>
      <c r="D84" s="64">
        <f>SUM(D85:D86)</f>
        <v>5810</v>
      </c>
      <c r="E84" s="62"/>
      <c r="F84" s="62"/>
      <c r="G84" s="62"/>
      <c r="H84" s="62"/>
      <c r="I84" s="62"/>
      <c r="J84" s="62"/>
      <c r="K84" s="62"/>
      <c r="L84" s="62"/>
      <c r="M84" s="64">
        <v>5810</v>
      </c>
      <c r="N84" s="64">
        <v>5810</v>
      </c>
      <c r="O84" s="62"/>
    </row>
    <row r="85" spans="1:15" s="13" customFormat="1" ht="12.75">
      <c r="A85" s="85">
        <v>3132</v>
      </c>
      <c r="B85" s="112" t="s">
        <v>131</v>
      </c>
      <c r="C85" s="62">
        <v>5235</v>
      </c>
      <c r="D85" s="62">
        <v>5235</v>
      </c>
      <c r="E85" s="64"/>
      <c r="F85" s="64"/>
      <c r="G85" s="64"/>
      <c r="H85" s="64"/>
      <c r="I85" s="64"/>
      <c r="J85" s="64"/>
      <c r="K85" s="64"/>
      <c r="L85" s="64"/>
      <c r="M85" s="62">
        <v>5235</v>
      </c>
      <c r="N85" s="64">
        <v>5235</v>
      </c>
      <c r="O85" s="64"/>
    </row>
    <row r="86" spans="1:15" ht="12.75">
      <c r="A86" s="85">
        <v>3133</v>
      </c>
      <c r="B86" s="112" t="s">
        <v>132</v>
      </c>
      <c r="C86" s="62">
        <v>575</v>
      </c>
      <c r="D86" s="62">
        <v>575</v>
      </c>
      <c r="E86" s="62"/>
      <c r="F86" s="62"/>
      <c r="G86" s="62"/>
      <c r="H86" s="62"/>
      <c r="I86" s="62"/>
      <c r="J86" s="62"/>
      <c r="K86" s="62"/>
      <c r="L86" s="62"/>
      <c r="M86" s="62">
        <v>575</v>
      </c>
      <c r="N86" s="62">
        <v>575</v>
      </c>
      <c r="O86" s="62"/>
    </row>
    <row r="87" spans="1:15" s="13" customFormat="1" ht="12.75">
      <c r="A87" s="110">
        <v>32</v>
      </c>
      <c r="B87" s="109" t="s">
        <v>26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 s="13" customFormat="1" ht="12.75" customHeight="1">
      <c r="A88" s="108">
        <v>321</v>
      </c>
      <c r="B88" s="109" t="s">
        <v>22</v>
      </c>
      <c r="C88" s="64">
        <f>C89</f>
        <v>1560</v>
      </c>
      <c r="D88" s="64">
        <f>D89</f>
        <v>1560</v>
      </c>
      <c r="E88" s="64"/>
      <c r="F88" s="64"/>
      <c r="G88" s="64"/>
      <c r="H88" s="64"/>
      <c r="I88" s="64"/>
      <c r="J88" s="64"/>
      <c r="K88" s="64"/>
      <c r="L88" s="64"/>
      <c r="M88" s="64">
        <v>1560</v>
      </c>
      <c r="N88" s="64">
        <v>1560</v>
      </c>
      <c r="O88" s="64"/>
    </row>
    <row r="89" spans="1:15" s="13" customFormat="1" ht="12.75">
      <c r="A89" s="85">
        <v>3211</v>
      </c>
      <c r="B89" s="112" t="s">
        <v>145</v>
      </c>
      <c r="C89" s="62">
        <v>1560</v>
      </c>
      <c r="D89" s="62">
        <v>1560</v>
      </c>
      <c r="E89" s="64"/>
      <c r="F89" s="64"/>
      <c r="G89" s="64"/>
      <c r="H89" s="64"/>
      <c r="I89" s="64"/>
      <c r="J89" s="64"/>
      <c r="K89" s="64"/>
      <c r="L89" s="64"/>
      <c r="M89" s="64">
        <v>1560</v>
      </c>
      <c r="N89" s="64">
        <v>1560</v>
      </c>
      <c r="O89" s="64"/>
    </row>
    <row r="90" spans="1:15" s="13" customFormat="1" ht="12.75">
      <c r="A90" s="110"/>
      <c r="B90" s="109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2.75">
      <c r="A91" s="110"/>
      <c r="B91" s="109" t="s">
        <v>147</v>
      </c>
      <c r="C91" s="64">
        <f>SUM(C62+C65+C73+C79)</f>
        <v>2585986.7</v>
      </c>
      <c r="D91" s="64">
        <f>SUM(D62+D66+D73+D79)</f>
        <v>527238.06</v>
      </c>
      <c r="E91" s="62">
        <f>SUM(E62)</f>
        <v>2900</v>
      </c>
      <c r="F91" s="62">
        <v>0</v>
      </c>
      <c r="G91" s="62">
        <f>SUM(G62)</f>
        <v>2025849</v>
      </c>
      <c r="H91" s="64">
        <f>SUM(H62)</f>
        <v>10000</v>
      </c>
      <c r="I91" s="62"/>
      <c r="J91" s="62"/>
      <c r="K91" s="62"/>
      <c r="L91" s="62"/>
      <c r="M91" s="64"/>
      <c r="N91" s="62"/>
      <c r="O91" s="62"/>
    </row>
    <row r="92" spans="1:15" ht="12.75">
      <c r="A92" s="111"/>
      <c r="B92" s="11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2.75">
      <c r="A93" s="111"/>
      <c r="B93" s="112"/>
      <c r="C93" s="62"/>
      <c r="D93" s="62"/>
      <c r="E93" s="62"/>
      <c r="F93" s="62"/>
      <c r="G93" s="62"/>
      <c r="H93" s="62"/>
      <c r="I93" s="62" t="s">
        <v>151</v>
      </c>
      <c r="J93" s="62"/>
      <c r="K93" s="62"/>
      <c r="L93" s="62"/>
      <c r="M93" s="62"/>
      <c r="N93" s="62"/>
      <c r="O93" s="62"/>
    </row>
    <row r="94" spans="1:15" s="13" customFormat="1" ht="12.75">
      <c r="A94" s="110"/>
      <c r="B94" s="109" t="s">
        <v>156</v>
      </c>
      <c r="C94" s="64"/>
      <c r="D94" s="64"/>
      <c r="E94" s="64"/>
      <c r="F94" s="64"/>
      <c r="G94" s="64"/>
      <c r="H94" s="64"/>
      <c r="I94" s="64" t="s">
        <v>152</v>
      </c>
      <c r="J94" s="64"/>
      <c r="K94" s="64"/>
      <c r="L94" s="64"/>
      <c r="M94" s="64"/>
      <c r="N94" s="64"/>
      <c r="O94" s="64"/>
    </row>
    <row r="95" spans="1:15" ht="12.75">
      <c r="A95" s="111"/>
      <c r="B95" s="112" t="s">
        <v>155</v>
      </c>
      <c r="C95" s="138"/>
      <c r="D95" s="136"/>
      <c r="E95" s="62"/>
      <c r="F95" s="62"/>
      <c r="G95" s="136"/>
      <c r="H95" s="136"/>
      <c r="I95" s="136"/>
      <c r="J95" s="62"/>
      <c r="K95" s="62"/>
      <c r="L95" s="62"/>
      <c r="M95" s="138"/>
      <c r="N95" s="62"/>
      <c r="O95" s="62"/>
    </row>
    <row r="96" spans="1:15" ht="12.75">
      <c r="A96" s="141"/>
      <c r="B96" s="112" t="s">
        <v>154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2.75">
      <c r="A97" s="111"/>
      <c r="B97" s="112"/>
      <c r="C97" s="138"/>
      <c r="D97" s="137"/>
      <c r="E97" s="62"/>
      <c r="F97" s="62"/>
      <c r="G97" s="62"/>
      <c r="H97" s="62"/>
      <c r="I97" s="62"/>
      <c r="J97" s="62"/>
      <c r="K97" s="62"/>
      <c r="L97" s="62"/>
      <c r="M97" s="138"/>
      <c r="N97" s="62"/>
      <c r="O97" s="62"/>
    </row>
    <row r="98" spans="1:15" ht="12.75">
      <c r="A98" s="111"/>
      <c r="B98" s="11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s="13" customFormat="1" ht="12.75">
      <c r="A99" s="110"/>
      <c r="B99" s="109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2.75">
      <c r="A100" s="111"/>
      <c r="B100" s="11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s="13" customFormat="1" ht="12.75">
      <c r="A101" s="110"/>
      <c r="B101" s="109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2.75">
      <c r="A102" s="111"/>
      <c r="B102" s="11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s="13" customFormat="1" ht="12.75">
      <c r="A103" s="110"/>
      <c r="B103" s="109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s="13" customFormat="1" ht="12.75">
      <c r="A104" s="110"/>
      <c r="B104" s="109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</row>
    <row r="105" spans="1:15" ht="12.75" customHeight="1">
      <c r="A105" s="111"/>
      <c r="B105" s="11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2.75">
      <c r="A106" s="111"/>
      <c r="B106" s="11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2.75">
      <c r="A107" s="110"/>
      <c r="B107" s="11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s="13" customFormat="1" ht="12.75">
      <c r="A108" s="108"/>
      <c r="B108" s="109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1:15" s="13" customFormat="1" ht="12.75">
      <c r="A109" s="110"/>
      <c r="B109" s="109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 s="13" customFormat="1" ht="12.75">
      <c r="A110" s="110"/>
      <c r="B110" s="109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</row>
    <row r="111" spans="1:15" ht="12.75">
      <c r="A111" s="111"/>
      <c r="B111" s="11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2.75">
      <c r="A112" s="111"/>
      <c r="B112" s="11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2.75">
      <c r="A113" s="111"/>
      <c r="B113" s="11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s="13" customFormat="1" ht="12.75">
      <c r="A114" s="110"/>
      <c r="B114" s="109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</row>
    <row r="115" spans="1:15" ht="12.75">
      <c r="A115" s="111"/>
      <c r="B115" s="11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2.75">
      <c r="A116" s="111"/>
      <c r="B116" s="11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2.75">
      <c r="A117" s="111"/>
      <c r="B117" s="11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2.75">
      <c r="A118" s="111"/>
      <c r="B118" s="11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s="13" customFormat="1" ht="12.75">
      <c r="A119" s="110"/>
      <c r="B119" s="109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ht="12.75">
      <c r="A120" s="111"/>
      <c r="B120" s="11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s="13" customFormat="1" ht="12.75">
      <c r="A121" s="110"/>
      <c r="B121" s="109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 s="13" customFormat="1" ht="12.75">
      <c r="A122" s="110"/>
      <c r="B122" s="109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 ht="12.75">
      <c r="A123" s="111"/>
      <c r="B123" s="11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s="13" customFormat="1" ht="12.75">
      <c r="A124" s="110"/>
      <c r="B124" s="109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</row>
    <row r="125" spans="1:15" ht="12.75">
      <c r="A125" s="111"/>
      <c r="B125" s="11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2.75">
      <c r="A126" s="111"/>
      <c r="B126" s="11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2.75">
      <c r="A127" s="110"/>
      <c r="B127" s="11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2.75">
      <c r="A128" s="110"/>
      <c r="B128" s="11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2.75">
      <c r="A129" s="110"/>
      <c r="B129" s="11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2.75">
      <c r="A130" s="110"/>
      <c r="B130" s="11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2.75">
      <c r="A131" s="110"/>
      <c r="B131" s="11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2.75">
      <c r="A132" s="110"/>
      <c r="B132" s="11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2.75">
      <c r="A133" s="110"/>
      <c r="B133" s="11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4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8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8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8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8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8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8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8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8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8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8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8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8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8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8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8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8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8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8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8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8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8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8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8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8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8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8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8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8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8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8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8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8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8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8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8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8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8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8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8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8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8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8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8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8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8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8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8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2019-12-05T10:26:48Z</cp:lastPrinted>
  <dcterms:created xsi:type="dcterms:W3CDTF">2013-09-11T11:00:21Z</dcterms:created>
  <dcterms:modified xsi:type="dcterms:W3CDTF">2019-12-05T10:32:44Z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